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nna\Downloads\"/>
    </mc:Choice>
  </mc:AlternateContent>
  <xr:revisionPtr revIDLastSave="0" documentId="8_{8428B70B-2658-4744-B7E1-78CA45092704}" xr6:coauthVersionLast="47" xr6:coauthVersionMax="47" xr10:uidLastSave="{00000000-0000-0000-0000-000000000000}"/>
  <bookViews>
    <workbookView xWindow="-98" yWindow="-98" windowWidth="21795" windowHeight="12975" tabRatio="221" firstSheet="1" activeTab="1" xr2:uid="{10622479-6C1B-42B6-9738-3E9859C191CD}"/>
  </bookViews>
  <sheets>
    <sheet name="VBK" sheetId="1" r:id="rId1"/>
    <sheet name="Kst_01-_Gemensam" sheetId="2" r:id="rId2"/>
    <sheet name="Kst_10_-_Tävling" sheetId="3" r:id="rId3"/>
    <sheet name="Kst_20_-_HUS" sheetId="4" r:id="rId4"/>
    <sheet name="Kst_30_-_Styrelse" sheetId="5" r:id="rId5"/>
    <sheet name="Kst_40_-_Kök" sheetId="6" r:id="rId6"/>
    <sheet name="Kst_50_-_Stugan" sheetId="7" r:id="rId7"/>
    <sheet name="Kst_70_-_RUS" sheetId="8" r:id="rId8"/>
    <sheet name="Kst_80_-_Rally" sheetId="9" r:id="rId9"/>
    <sheet name="Kst85_-_Specialsök(NW)" sheetId="10" r:id="rId10"/>
    <sheet name="Kst_90_-_Agility" sheetId="11" r:id="rId11"/>
    <sheet name="Kst_95_-_Drag" sheetId="12" r:id="rId12"/>
    <sheet name="Kst_9500_Allmänna_Arvsfonden" sheetId="13" r:id="rId1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2" i="2" l="1"/>
  <c r="C29" i="2"/>
  <c r="C40" i="2"/>
  <c r="D29" i="2"/>
  <c r="E29" i="2"/>
  <c r="E40" i="2"/>
  <c r="E51" i="2"/>
  <c r="F29" i="2"/>
  <c r="C38" i="2"/>
  <c r="D38" i="2"/>
  <c r="E38" i="2"/>
  <c r="F38" i="2"/>
  <c r="D40" i="2"/>
  <c r="F40" i="2"/>
  <c r="C49" i="2"/>
  <c r="D49" i="2"/>
  <c r="E49" i="2"/>
  <c r="F49" i="2"/>
  <c r="D51" i="2"/>
  <c r="E88" i="2"/>
  <c r="E91" i="2"/>
  <c r="E104" i="2"/>
  <c r="F104" i="2"/>
  <c r="F120" i="2"/>
  <c r="F131" i="2" s="1"/>
  <c r="E112" i="2"/>
  <c r="C120" i="2"/>
  <c r="D120" i="2"/>
  <c r="C125" i="2"/>
  <c r="C125" i="1"/>
  <c r="D125" i="2"/>
  <c r="E125" i="2"/>
  <c r="F125" i="2"/>
  <c r="C130" i="2"/>
  <c r="D130" i="2"/>
  <c r="D130" i="1"/>
  <c r="E130" i="2"/>
  <c r="E130" i="1"/>
  <c r="F130" i="2"/>
  <c r="C142" i="2"/>
  <c r="D142" i="2"/>
  <c r="D142" i="1"/>
  <c r="E142" i="2"/>
  <c r="E142" i="1"/>
  <c r="F142" i="2"/>
  <c r="C29" i="3"/>
  <c r="D29" i="3"/>
  <c r="E29" i="3"/>
  <c r="F29" i="3"/>
  <c r="C38" i="3"/>
  <c r="D38" i="3"/>
  <c r="E38" i="3"/>
  <c r="F38" i="3"/>
  <c r="F40" i="3"/>
  <c r="C40" i="3"/>
  <c r="C51" i="3"/>
  <c r="D40" i="3"/>
  <c r="E40" i="3"/>
  <c r="E51" i="3"/>
  <c r="C49" i="3"/>
  <c r="D49" i="3"/>
  <c r="E49" i="3"/>
  <c r="F49" i="3"/>
  <c r="C120" i="3"/>
  <c r="D120" i="3"/>
  <c r="D131" i="3"/>
  <c r="E120" i="3"/>
  <c r="F120" i="3"/>
  <c r="C125" i="3"/>
  <c r="D125" i="3"/>
  <c r="D125" i="1"/>
  <c r="E125" i="3"/>
  <c r="E125" i="1"/>
  <c r="F125" i="3"/>
  <c r="C130" i="3"/>
  <c r="D130" i="3"/>
  <c r="E130" i="3"/>
  <c r="F130" i="3"/>
  <c r="F131" i="3"/>
  <c r="C131" i="3"/>
  <c r="C142" i="3"/>
  <c r="D142" i="3"/>
  <c r="E142" i="3"/>
  <c r="F142" i="3"/>
  <c r="C29" i="4"/>
  <c r="C40" i="4"/>
  <c r="D29" i="4"/>
  <c r="E29" i="4"/>
  <c r="F29" i="4"/>
  <c r="F40" i="4"/>
  <c r="C38" i="4"/>
  <c r="D38" i="4"/>
  <c r="D40" i="4"/>
  <c r="E38" i="4"/>
  <c r="E40" i="4"/>
  <c r="F38" i="4"/>
  <c r="C49" i="4"/>
  <c r="D49" i="4"/>
  <c r="E49" i="4"/>
  <c r="F49" i="4"/>
  <c r="C120" i="4"/>
  <c r="D120" i="4"/>
  <c r="D120" i="1"/>
  <c r="E120" i="4"/>
  <c r="E131" i="4"/>
  <c r="F120" i="4"/>
  <c r="F123" i="4"/>
  <c r="F123" i="1"/>
  <c r="C125" i="4"/>
  <c r="D125" i="4"/>
  <c r="E125" i="4"/>
  <c r="F125" i="4"/>
  <c r="F131" i="4"/>
  <c r="C130" i="4"/>
  <c r="D130" i="4"/>
  <c r="E130" i="4"/>
  <c r="F130" i="4"/>
  <c r="C131" i="4"/>
  <c r="D131" i="4"/>
  <c r="C142" i="4"/>
  <c r="D142" i="4"/>
  <c r="E142" i="4"/>
  <c r="F142" i="4"/>
  <c r="C29" i="5"/>
  <c r="C29" i="1"/>
  <c r="D29" i="5"/>
  <c r="E29" i="5"/>
  <c r="F29" i="5"/>
  <c r="C38" i="5"/>
  <c r="C38" i="1"/>
  <c r="D38" i="5"/>
  <c r="E38" i="5"/>
  <c r="F38" i="5"/>
  <c r="E40" i="5"/>
  <c r="F40" i="5"/>
  <c r="C49" i="5"/>
  <c r="C131" i="5"/>
  <c r="D49" i="5"/>
  <c r="D131" i="5"/>
  <c r="C120" i="5"/>
  <c r="D120" i="5"/>
  <c r="E120" i="5"/>
  <c r="E131" i="5"/>
  <c r="E132" i="5"/>
  <c r="E143" i="5"/>
  <c r="E144" i="5"/>
  <c r="K136" i="1"/>
  <c r="F120" i="5"/>
  <c r="F131" i="5"/>
  <c r="C125" i="5"/>
  <c r="D125" i="5"/>
  <c r="E125" i="5"/>
  <c r="F125" i="5"/>
  <c r="C130" i="5"/>
  <c r="D130" i="5"/>
  <c r="E130" i="5"/>
  <c r="F130" i="5"/>
  <c r="F130" i="1"/>
  <c r="C142" i="5"/>
  <c r="D142" i="5"/>
  <c r="E142" i="5"/>
  <c r="F142" i="5"/>
  <c r="F142" i="1"/>
  <c r="C29" i="6"/>
  <c r="C40" i="6"/>
  <c r="D29" i="6"/>
  <c r="D40" i="6"/>
  <c r="E29" i="6"/>
  <c r="F29" i="6"/>
  <c r="C38" i="6"/>
  <c r="D38" i="6"/>
  <c r="E38" i="6"/>
  <c r="F38" i="6"/>
  <c r="C49" i="6"/>
  <c r="D49" i="6"/>
  <c r="E49" i="6"/>
  <c r="F49" i="6"/>
  <c r="F131" i="6"/>
  <c r="C120" i="6"/>
  <c r="D120" i="6"/>
  <c r="E120" i="6"/>
  <c r="E131" i="6"/>
  <c r="F120" i="6"/>
  <c r="C125" i="6"/>
  <c r="D125" i="6"/>
  <c r="E125" i="6"/>
  <c r="F125" i="6"/>
  <c r="C130" i="6"/>
  <c r="D130" i="6"/>
  <c r="D131" i="6"/>
  <c r="E130" i="6"/>
  <c r="F130" i="6"/>
  <c r="C131" i="6"/>
  <c r="C142" i="6"/>
  <c r="D142" i="6"/>
  <c r="E142" i="6"/>
  <c r="F142" i="6"/>
  <c r="C29" i="7"/>
  <c r="C40" i="7"/>
  <c r="C51" i="7"/>
  <c r="D29" i="7"/>
  <c r="E29" i="7"/>
  <c r="F29" i="7"/>
  <c r="C38" i="7"/>
  <c r="D38" i="7"/>
  <c r="E38" i="7"/>
  <c r="F38" i="7"/>
  <c r="F40" i="7"/>
  <c r="F51" i="7"/>
  <c r="C49" i="7"/>
  <c r="D49" i="7"/>
  <c r="D131" i="7"/>
  <c r="E49" i="7"/>
  <c r="E131" i="7"/>
  <c r="F49" i="7"/>
  <c r="E59" i="7"/>
  <c r="E120" i="7"/>
  <c r="E63" i="7"/>
  <c r="E63" i="1"/>
  <c r="F101" i="7"/>
  <c r="E104" i="7"/>
  <c r="F104" i="7"/>
  <c r="F120" i="7"/>
  <c r="F131" i="7"/>
  <c r="F132" i="7"/>
  <c r="F143" i="7"/>
  <c r="F144" i="7"/>
  <c r="C120" i="7"/>
  <c r="C131" i="7"/>
  <c r="D120" i="7"/>
  <c r="C125" i="7"/>
  <c r="D125" i="7"/>
  <c r="E125" i="7"/>
  <c r="F125" i="7"/>
  <c r="C130" i="7"/>
  <c r="D130" i="7"/>
  <c r="E130" i="7"/>
  <c r="F130" i="7"/>
  <c r="C142" i="7"/>
  <c r="D142" i="7"/>
  <c r="E142" i="7"/>
  <c r="F142" i="7"/>
  <c r="C29" i="8"/>
  <c r="D29" i="8"/>
  <c r="E29" i="8"/>
  <c r="E40" i="8"/>
  <c r="F29" i="8"/>
  <c r="F40" i="8"/>
  <c r="C38" i="8"/>
  <c r="C40" i="8"/>
  <c r="D38" i="8"/>
  <c r="D40" i="8"/>
  <c r="E38" i="8"/>
  <c r="F38" i="8"/>
  <c r="C49" i="8"/>
  <c r="D49" i="8"/>
  <c r="E49" i="8"/>
  <c r="E131" i="8"/>
  <c r="F49" i="8"/>
  <c r="F131" i="8"/>
  <c r="C120" i="8"/>
  <c r="C131" i="8"/>
  <c r="D120" i="8"/>
  <c r="E120" i="8"/>
  <c r="F120" i="8"/>
  <c r="C125" i="8"/>
  <c r="D125" i="8"/>
  <c r="E125" i="8"/>
  <c r="F125" i="8"/>
  <c r="C130" i="8"/>
  <c r="D130" i="8"/>
  <c r="E130" i="8"/>
  <c r="F130" i="8"/>
  <c r="D131" i="8"/>
  <c r="C142" i="8"/>
  <c r="D142" i="8"/>
  <c r="E142" i="8"/>
  <c r="F142" i="8"/>
  <c r="F8" i="9"/>
  <c r="C29" i="9"/>
  <c r="D29" i="9"/>
  <c r="E29" i="9"/>
  <c r="F29" i="9"/>
  <c r="F29" i="1"/>
  <c r="F40" i="1"/>
  <c r="C38" i="9"/>
  <c r="D38" i="9"/>
  <c r="E38" i="9"/>
  <c r="F38" i="9"/>
  <c r="D40" i="9"/>
  <c r="D51" i="9"/>
  <c r="E40" i="9"/>
  <c r="C49" i="9"/>
  <c r="C131" i="9"/>
  <c r="D49" i="9"/>
  <c r="E49" i="9"/>
  <c r="E131" i="9"/>
  <c r="F49" i="9"/>
  <c r="F55" i="9"/>
  <c r="F105" i="9"/>
  <c r="F120" i="9"/>
  <c r="C120" i="9"/>
  <c r="D120" i="9"/>
  <c r="E120" i="9"/>
  <c r="F123" i="9"/>
  <c r="C125" i="9"/>
  <c r="D125" i="9"/>
  <c r="D131" i="9"/>
  <c r="D132" i="9"/>
  <c r="D143" i="9"/>
  <c r="D144" i="9"/>
  <c r="J140" i="1"/>
  <c r="E125" i="9"/>
  <c r="F125" i="9"/>
  <c r="C130" i="9"/>
  <c r="D130" i="9"/>
  <c r="E130" i="9"/>
  <c r="F130" i="9"/>
  <c r="C142" i="9"/>
  <c r="D142" i="9"/>
  <c r="E142" i="9"/>
  <c r="F142" i="9"/>
  <c r="C29" i="11"/>
  <c r="D29" i="11"/>
  <c r="E29" i="11"/>
  <c r="E40" i="11"/>
  <c r="F29" i="11"/>
  <c r="F40" i="11"/>
  <c r="C38" i="11"/>
  <c r="D38" i="11"/>
  <c r="E38" i="11"/>
  <c r="F38" i="11"/>
  <c r="C40" i="11"/>
  <c r="C132" i="11"/>
  <c r="D40" i="11"/>
  <c r="D132" i="11"/>
  <c r="C49" i="11"/>
  <c r="D49" i="11"/>
  <c r="E49" i="11"/>
  <c r="E131" i="11"/>
  <c r="F49" i="11"/>
  <c r="F131" i="11"/>
  <c r="C120" i="11"/>
  <c r="D120" i="11"/>
  <c r="E120" i="11"/>
  <c r="F120" i="11"/>
  <c r="C125" i="11"/>
  <c r="D125" i="11"/>
  <c r="E125" i="11"/>
  <c r="F125" i="11"/>
  <c r="C130" i="11"/>
  <c r="D130" i="11"/>
  <c r="E130" i="11"/>
  <c r="F130" i="11"/>
  <c r="C131" i="11"/>
  <c r="D131" i="11"/>
  <c r="C142" i="11"/>
  <c r="D142" i="11"/>
  <c r="E142" i="11"/>
  <c r="F142" i="11"/>
  <c r="C143" i="11"/>
  <c r="C144" i="11"/>
  <c r="I142" i="1"/>
  <c r="D143" i="11"/>
  <c r="D144" i="11"/>
  <c r="J142" i="1"/>
  <c r="C29" i="12"/>
  <c r="D29" i="12"/>
  <c r="E29" i="12"/>
  <c r="F29" i="12"/>
  <c r="C38" i="12"/>
  <c r="D38" i="12"/>
  <c r="E38" i="12"/>
  <c r="F38" i="12"/>
  <c r="E40" i="12"/>
  <c r="E51" i="12"/>
  <c r="F40" i="12"/>
  <c r="F51" i="12"/>
  <c r="C49" i="12"/>
  <c r="D49" i="12"/>
  <c r="D131" i="12"/>
  <c r="E49" i="12"/>
  <c r="F49" i="12"/>
  <c r="C120" i="12"/>
  <c r="D120" i="12"/>
  <c r="E120" i="12"/>
  <c r="F120" i="12"/>
  <c r="C125" i="12"/>
  <c r="D125" i="12"/>
  <c r="E125" i="12"/>
  <c r="F125" i="12"/>
  <c r="C130" i="12"/>
  <c r="D130" i="12"/>
  <c r="E130" i="12"/>
  <c r="F130" i="12"/>
  <c r="E131" i="12"/>
  <c r="F131" i="12"/>
  <c r="C142" i="12"/>
  <c r="D142" i="12"/>
  <c r="E142" i="12"/>
  <c r="F142" i="12"/>
  <c r="C29" i="13"/>
  <c r="D29" i="13"/>
  <c r="E29" i="13"/>
  <c r="E40" i="13"/>
  <c r="F29" i="13"/>
  <c r="F40" i="13"/>
  <c r="C38" i="13"/>
  <c r="D38" i="13"/>
  <c r="E38" i="13"/>
  <c r="F38" i="13"/>
  <c r="C40" i="13"/>
  <c r="C51" i="13"/>
  <c r="D40" i="13"/>
  <c r="D51" i="13"/>
  <c r="C49" i="13"/>
  <c r="D49" i="13"/>
  <c r="E49" i="13"/>
  <c r="F49" i="13"/>
  <c r="C120" i="13"/>
  <c r="C131" i="13"/>
  <c r="D120" i="13"/>
  <c r="D131" i="13"/>
  <c r="E120" i="13"/>
  <c r="F120" i="13"/>
  <c r="C125" i="13"/>
  <c r="D125" i="13"/>
  <c r="E125" i="13"/>
  <c r="F125" i="13"/>
  <c r="F131" i="13"/>
  <c r="C130" i="13"/>
  <c r="D130" i="13"/>
  <c r="E130" i="13"/>
  <c r="E131" i="13"/>
  <c r="F130" i="13"/>
  <c r="C142" i="13"/>
  <c r="D142" i="13"/>
  <c r="E142" i="13"/>
  <c r="F142" i="13"/>
  <c r="C29" i="10"/>
  <c r="D29" i="10"/>
  <c r="E29" i="10"/>
  <c r="E40" i="10"/>
  <c r="F29" i="10"/>
  <c r="F40" i="10"/>
  <c r="F51" i="10"/>
  <c r="C38" i="10"/>
  <c r="C40" i="10"/>
  <c r="D38" i="10"/>
  <c r="D40" i="10"/>
  <c r="E38" i="10"/>
  <c r="F38" i="10"/>
  <c r="C49" i="10"/>
  <c r="D49" i="10"/>
  <c r="E49" i="10"/>
  <c r="F49" i="10"/>
  <c r="E92" i="10"/>
  <c r="E120" i="10"/>
  <c r="E131" i="10"/>
  <c r="C120" i="10"/>
  <c r="C131" i="10"/>
  <c r="D120" i="10"/>
  <c r="F120" i="10"/>
  <c r="C125" i="10"/>
  <c r="D125" i="10"/>
  <c r="D131" i="10"/>
  <c r="E125" i="10"/>
  <c r="F125" i="10"/>
  <c r="C130" i="10"/>
  <c r="D130" i="10"/>
  <c r="E130" i="10"/>
  <c r="F130" i="10"/>
  <c r="C142" i="10"/>
  <c r="D142" i="10"/>
  <c r="E142" i="10"/>
  <c r="F142" i="10"/>
  <c r="C5" i="1"/>
  <c r="D5" i="1"/>
  <c r="E5" i="1"/>
  <c r="F5" i="1"/>
  <c r="C6" i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  <c r="C26" i="1"/>
  <c r="D26" i="1"/>
  <c r="E26" i="1"/>
  <c r="F26" i="1"/>
  <c r="C27" i="1"/>
  <c r="D27" i="1"/>
  <c r="E27" i="1"/>
  <c r="F27" i="1"/>
  <c r="C28" i="1"/>
  <c r="D28" i="1"/>
  <c r="E28" i="1"/>
  <c r="F28" i="1"/>
  <c r="C32" i="1"/>
  <c r="D32" i="1"/>
  <c r="E32" i="1"/>
  <c r="F32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E38" i="1"/>
  <c r="F38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53" i="1"/>
  <c r="D53" i="1"/>
  <c r="C54" i="1"/>
  <c r="D54" i="1"/>
  <c r="E54" i="1"/>
  <c r="F54" i="1"/>
  <c r="C55" i="1"/>
  <c r="D55" i="1"/>
  <c r="E55" i="1"/>
  <c r="F55" i="1"/>
  <c r="C56" i="1"/>
  <c r="D56" i="1"/>
  <c r="E56" i="1"/>
  <c r="F56" i="1"/>
  <c r="C57" i="1"/>
  <c r="D57" i="1"/>
  <c r="E57" i="1"/>
  <c r="F57" i="1"/>
  <c r="C58" i="1"/>
  <c r="D58" i="1"/>
  <c r="E58" i="1"/>
  <c r="F58" i="1"/>
  <c r="C59" i="1"/>
  <c r="D59" i="1"/>
  <c r="E59" i="1"/>
  <c r="F59" i="1"/>
  <c r="C60" i="1"/>
  <c r="D60" i="1"/>
  <c r="E60" i="1"/>
  <c r="F60" i="1"/>
  <c r="C61" i="1"/>
  <c r="D61" i="1"/>
  <c r="E61" i="1"/>
  <c r="F61" i="1"/>
  <c r="C62" i="1"/>
  <c r="D62" i="1"/>
  <c r="E62" i="1"/>
  <c r="F62" i="1"/>
  <c r="C63" i="1"/>
  <c r="D63" i="1"/>
  <c r="F63" i="1"/>
  <c r="C64" i="1"/>
  <c r="D64" i="1"/>
  <c r="E64" i="1"/>
  <c r="F64" i="1"/>
  <c r="C65" i="1"/>
  <c r="D65" i="1"/>
  <c r="E65" i="1"/>
  <c r="F65" i="1"/>
  <c r="C66" i="1"/>
  <c r="D66" i="1"/>
  <c r="E66" i="1"/>
  <c r="F66" i="1"/>
  <c r="C67" i="1"/>
  <c r="D67" i="1"/>
  <c r="E67" i="1"/>
  <c r="F67" i="1"/>
  <c r="C68" i="1"/>
  <c r="D68" i="1"/>
  <c r="E68" i="1"/>
  <c r="F68" i="1"/>
  <c r="C69" i="1"/>
  <c r="D69" i="1"/>
  <c r="E69" i="1"/>
  <c r="F69" i="1"/>
  <c r="C70" i="1"/>
  <c r="D70" i="1"/>
  <c r="E70" i="1"/>
  <c r="F70" i="1"/>
  <c r="C71" i="1"/>
  <c r="D71" i="1"/>
  <c r="E71" i="1"/>
  <c r="F71" i="1"/>
  <c r="C72" i="1"/>
  <c r="D72" i="1"/>
  <c r="E72" i="1"/>
  <c r="F72" i="1"/>
  <c r="C73" i="1"/>
  <c r="D73" i="1"/>
  <c r="E73" i="1"/>
  <c r="F73" i="1"/>
  <c r="C74" i="1"/>
  <c r="D74" i="1"/>
  <c r="E74" i="1"/>
  <c r="F74" i="1"/>
  <c r="C75" i="1"/>
  <c r="D75" i="1"/>
  <c r="E75" i="1"/>
  <c r="F75" i="1"/>
  <c r="C76" i="1"/>
  <c r="D76" i="1"/>
  <c r="E76" i="1"/>
  <c r="F76" i="1"/>
  <c r="C77" i="1"/>
  <c r="D77" i="1"/>
  <c r="E77" i="1"/>
  <c r="F77" i="1"/>
  <c r="C78" i="1"/>
  <c r="D78" i="1"/>
  <c r="E78" i="1"/>
  <c r="F78" i="1"/>
  <c r="C79" i="1"/>
  <c r="D79" i="1"/>
  <c r="E79" i="1"/>
  <c r="F79" i="1"/>
  <c r="C80" i="1"/>
  <c r="D80" i="1"/>
  <c r="E80" i="1"/>
  <c r="F80" i="1"/>
  <c r="C81" i="1"/>
  <c r="D81" i="1"/>
  <c r="E81" i="1"/>
  <c r="F81" i="1"/>
  <c r="C82" i="1"/>
  <c r="D82" i="1"/>
  <c r="E82" i="1"/>
  <c r="F82" i="1"/>
  <c r="C83" i="1"/>
  <c r="D83" i="1"/>
  <c r="E83" i="1"/>
  <c r="F83" i="1"/>
  <c r="C84" i="1"/>
  <c r="D84" i="1"/>
  <c r="E84" i="1"/>
  <c r="F84" i="1"/>
  <c r="C85" i="1"/>
  <c r="D85" i="1"/>
  <c r="E85" i="1"/>
  <c r="F85" i="1"/>
  <c r="C86" i="1"/>
  <c r="D86" i="1"/>
  <c r="E86" i="1"/>
  <c r="F86" i="1"/>
  <c r="C87" i="1"/>
  <c r="D87" i="1"/>
  <c r="E87" i="1"/>
  <c r="F87" i="1"/>
  <c r="C88" i="1"/>
  <c r="D88" i="1"/>
  <c r="E88" i="1"/>
  <c r="F88" i="1"/>
  <c r="C89" i="1"/>
  <c r="D89" i="1"/>
  <c r="E89" i="1"/>
  <c r="F89" i="1"/>
  <c r="C90" i="1"/>
  <c r="D90" i="1"/>
  <c r="E90" i="1"/>
  <c r="F90" i="1"/>
  <c r="C91" i="1"/>
  <c r="D91" i="1"/>
  <c r="E91" i="1"/>
  <c r="F91" i="1"/>
  <c r="C92" i="1"/>
  <c r="D92" i="1"/>
  <c r="F92" i="1"/>
  <c r="C93" i="1"/>
  <c r="D93" i="1"/>
  <c r="E93" i="1"/>
  <c r="F93" i="1"/>
  <c r="C95" i="1"/>
  <c r="D95" i="1"/>
  <c r="E95" i="1"/>
  <c r="F95" i="1"/>
  <c r="C96" i="1"/>
  <c r="D96" i="1"/>
  <c r="E96" i="1"/>
  <c r="F96" i="1"/>
  <c r="C97" i="1"/>
  <c r="D97" i="1"/>
  <c r="E97" i="1"/>
  <c r="F97" i="1"/>
  <c r="C98" i="1"/>
  <c r="D98" i="1"/>
  <c r="E98" i="1"/>
  <c r="F98" i="1"/>
  <c r="C99" i="1"/>
  <c r="D99" i="1"/>
  <c r="E99" i="1"/>
  <c r="F99" i="1"/>
  <c r="C100" i="1"/>
  <c r="D100" i="1"/>
  <c r="E100" i="1"/>
  <c r="F100" i="1"/>
  <c r="C101" i="1"/>
  <c r="D101" i="1"/>
  <c r="E101" i="1"/>
  <c r="F101" i="1"/>
  <c r="C102" i="1"/>
  <c r="D102" i="1"/>
  <c r="E102" i="1"/>
  <c r="F102" i="1"/>
  <c r="C103" i="1"/>
  <c r="D103" i="1"/>
  <c r="E103" i="1"/>
  <c r="F103" i="1"/>
  <c r="C104" i="1"/>
  <c r="D104" i="1"/>
  <c r="E104" i="1"/>
  <c r="C105" i="1"/>
  <c r="D105" i="1"/>
  <c r="E105" i="1"/>
  <c r="F105" i="1"/>
  <c r="C106" i="1"/>
  <c r="D106" i="1"/>
  <c r="E106" i="1"/>
  <c r="F106" i="1"/>
  <c r="C107" i="1"/>
  <c r="D107" i="1"/>
  <c r="E107" i="1"/>
  <c r="F107" i="1"/>
  <c r="C108" i="1"/>
  <c r="D108" i="1"/>
  <c r="E108" i="1"/>
  <c r="F108" i="1"/>
  <c r="C109" i="1"/>
  <c r="D109" i="1"/>
  <c r="E109" i="1"/>
  <c r="F109" i="1"/>
  <c r="C110" i="1"/>
  <c r="D110" i="1"/>
  <c r="E110" i="1"/>
  <c r="F110" i="1"/>
  <c r="C111" i="1"/>
  <c r="D111" i="1"/>
  <c r="E111" i="1"/>
  <c r="F111" i="1"/>
  <c r="C112" i="1"/>
  <c r="D112" i="1"/>
  <c r="E112" i="1"/>
  <c r="F112" i="1"/>
  <c r="C113" i="1"/>
  <c r="D113" i="1"/>
  <c r="E113" i="1"/>
  <c r="F113" i="1"/>
  <c r="C114" i="1"/>
  <c r="D114" i="1"/>
  <c r="E114" i="1"/>
  <c r="F114" i="1"/>
  <c r="C115" i="1"/>
  <c r="D115" i="1"/>
  <c r="E115" i="1"/>
  <c r="F115" i="1"/>
  <c r="C116" i="1"/>
  <c r="D116" i="1"/>
  <c r="E116" i="1"/>
  <c r="F116" i="1"/>
  <c r="C117" i="1"/>
  <c r="D117" i="1"/>
  <c r="E117" i="1"/>
  <c r="F117" i="1"/>
  <c r="C118" i="1"/>
  <c r="D118" i="1"/>
  <c r="E118" i="1"/>
  <c r="F118" i="1"/>
  <c r="C119" i="1"/>
  <c r="D119" i="1"/>
  <c r="E119" i="1"/>
  <c r="F119" i="1"/>
  <c r="C123" i="1"/>
  <c r="D123" i="1"/>
  <c r="E123" i="1"/>
  <c r="C124" i="1"/>
  <c r="D124" i="1"/>
  <c r="E124" i="1"/>
  <c r="F124" i="1"/>
  <c r="F125" i="1"/>
  <c r="C128" i="1"/>
  <c r="D128" i="1"/>
  <c r="E128" i="1"/>
  <c r="F128" i="1"/>
  <c r="C129" i="1"/>
  <c r="D129" i="1"/>
  <c r="E129" i="1"/>
  <c r="F129" i="1"/>
  <c r="C133" i="1"/>
  <c r="D133" i="1"/>
  <c r="E133" i="1"/>
  <c r="F133" i="1"/>
  <c r="C134" i="1"/>
  <c r="D134" i="1"/>
  <c r="E134" i="1"/>
  <c r="F134" i="1"/>
  <c r="C135" i="1"/>
  <c r="D135" i="1"/>
  <c r="E135" i="1"/>
  <c r="F135" i="1"/>
  <c r="C136" i="1"/>
  <c r="D136" i="1"/>
  <c r="E136" i="1"/>
  <c r="F136" i="1"/>
  <c r="C137" i="1"/>
  <c r="D137" i="1"/>
  <c r="E137" i="1"/>
  <c r="F137" i="1"/>
  <c r="C138" i="1"/>
  <c r="D138" i="1"/>
  <c r="E138" i="1"/>
  <c r="F138" i="1"/>
  <c r="L138" i="1"/>
  <c r="C139" i="1"/>
  <c r="D139" i="1"/>
  <c r="E139" i="1"/>
  <c r="F139" i="1"/>
  <c r="C140" i="1"/>
  <c r="D140" i="1"/>
  <c r="E140" i="1"/>
  <c r="F140" i="1"/>
  <c r="C141" i="1"/>
  <c r="D141" i="1"/>
  <c r="E141" i="1"/>
  <c r="F141" i="1"/>
  <c r="C132" i="8"/>
  <c r="C143" i="8"/>
  <c r="C144" i="8"/>
  <c r="I139" i="1"/>
  <c r="C51" i="8"/>
  <c r="C132" i="10"/>
  <c r="C143" i="10"/>
  <c r="C144" i="10"/>
  <c r="I141" i="1"/>
  <c r="C51" i="10"/>
  <c r="E132" i="4"/>
  <c r="E143" i="4"/>
  <c r="E144" i="4"/>
  <c r="K135" i="1"/>
  <c r="E51" i="4"/>
  <c r="D132" i="10"/>
  <c r="D143" i="10"/>
  <c r="D144" i="10"/>
  <c r="J141" i="1"/>
  <c r="D51" i="10"/>
  <c r="D132" i="8"/>
  <c r="D143" i="8"/>
  <c r="D144" i="8"/>
  <c r="J139" i="1"/>
  <c r="D51" i="8"/>
  <c r="D132" i="4"/>
  <c r="D143" i="4"/>
  <c r="D144" i="4"/>
  <c r="J135" i="1"/>
  <c r="D51" i="4"/>
  <c r="C131" i="2"/>
  <c r="C49" i="1"/>
  <c r="F51" i="2"/>
  <c r="F132" i="3"/>
  <c r="F143" i="3"/>
  <c r="F144" i="3"/>
  <c r="L134" i="1"/>
  <c r="F51" i="3"/>
  <c r="D132" i="13"/>
  <c r="D143" i="13"/>
  <c r="D144" i="13"/>
  <c r="J144" i="1"/>
  <c r="C132" i="7"/>
  <c r="C143" i="7"/>
  <c r="C144" i="7"/>
  <c r="I138" i="1"/>
  <c r="F131" i="10"/>
  <c r="F132" i="10"/>
  <c r="F143" i="10"/>
  <c r="F144" i="10"/>
  <c r="L141" i="1"/>
  <c r="D51" i="11"/>
  <c r="F132" i="11"/>
  <c r="F143" i="11"/>
  <c r="F144" i="11"/>
  <c r="L142" i="1"/>
  <c r="F51" i="11"/>
  <c r="E132" i="9"/>
  <c r="E143" i="9"/>
  <c r="E144" i="9"/>
  <c r="K140" i="1"/>
  <c r="D132" i="6"/>
  <c r="D143" i="6"/>
  <c r="D144" i="6"/>
  <c r="J137" i="1"/>
  <c r="F132" i="5"/>
  <c r="F143" i="5"/>
  <c r="F144" i="5"/>
  <c r="L136" i="1"/>
  <c r="C130" i="1"/>
  <c r="E120" i="2"/>
  <c r="E120" i="1"/>
  <c r="C120" i="1"/>
  <c r="F131" i="9"/>
  <c r="F132" i="8"/>
  <c r="F143" i="8"/>
  <c r="F144" i="8"/>
  <c r="L139" i="1"/>
  <c r="F51" i="8"/>
  <c r="C142" i="1"/>
  <c r="E132" i="8"/>
  <c r="E143" i="8"/>
  <c r="E144" i="8"/>
  <c r="K139" i="1"/>
  <c r="E51" i="8"/>
  <c r="E132" i="10"/>
  <c r="E143" i="10"/>
  <c r="E144" i="10"/>
  <c r="K141" i="1"/>
  <c r="E51" i="10"/>
  <c r="D38" i="1"/>
  <c r="C132" i="4"/>
  <c r="C143" i="4"/>
  <c r="C144" i="4"/>
  <c r="I135" i="1"/>
  <c r="C51" i="4"/>
  <c r="F40" i="9"/>
  <c r="E40" i="6"/>
  <c r="E132" i="6"/>
  <c r="E143" i="6"/>
  <c r="E144" i="6"/>
  <c r="K137" i="1"/>
  <c r="C51" i="11"/>
  <c r="C132" i="6"/>
  <c r="C143" i="6"/>
  <c r="C144" i="6"/>
  <c r="I137" i="1"/>
  <c r="C51" i="6"/>
  <c r="E49" i="1"/>
  <c r="D29" i="1"/>
  <c r="D51" i="3"/>
  <c r="C131" i="12"/>
  <c r="C132" i="13"/>
  <c r="C143" i="13"/>
  <c r="C144" i="13"/>
  <c r="I144" i="1"/>
  <c r="C40" i="9"/>
  <c r="E131" i="3"/>
  <c r="E132" i="3"/>
  <c r="E143" i="3"/>
  <c r="E144" i="3"/>
  <c r="K134" i="1"/>
  <c r="F132" i="13"/>
  <c r="F143" i="13"/>
  <c r="F144" i="13"/>
  <c r="L144" i="1"/>
  <c r="F51" i="13"/>
  <c r="F40" i="6"/>
  <c r="F132" i="6"/>
  <c r="F143" i="6"/>
  <c r="F144" i="6"/>
  <c r="L137" i="1"/>
  <c r="F104" i="1"/>
  <c r="E132" i="11"/>
  <c r="E143" i="11"/>
  <c r="E144" i="11"/>
  <c r="K142" i="1"/>
  <c r="E51" i="11"/>
  <c r="D40" i="12"/>
  <c r="E40" i="7"/>
  <c r="D49" i="1"/>
  <c r="F132" i="4"/>
  <c r="F143" i="4"/>
  <c r="F144" i="4"/>
  <c r="L135" i="1"/>
  <c r="F51" i="4"/>
  <c r="D40" i="5"/>
  <c r="D132" i="5"/>
  <c r="D143" i="5"/>
  <c r="D144" i="5"/>
  <c r="J136" i="1"/>
  <c r="D132" i="3"/>
  <c r="D143" i="3"/>
  <c r="D144" i="3"/>
  <c r="J134" i="1"/>
  <c r="F49" i="1"/>
  <c r="F51" i="1"/>
  <c r="C40" i="5"/>
  <c r="C132" i="5"/>
  <c r="C143" i="5"/>
  <c r="C144" i="5"/>
  <c r="I136" i="1"/>
  <c r="E132" i="13"/>
  <c r="E143" i="13"/>
  <c r="E144" i="13"/>
  <c r="K144" i="1"/>
  <c r="E51" i="13"/>
  <c r="C40" i="12"/>
  <c r="D40" i="7"/>
  <c r="D131" i="2"/>
  <c r="E131" i="2"/>
  <c r="C51" i="2"/>
  <c r="C40" i="1"/>
  <c r="C132" i="2"/>
  <c r="E29" i="1"/>
  <c r="E40" i="1"/>
  <c r="E51" i="1"/>
  <c r="F132" i="12"/>
  <c r="F143" i="12"/>
  <c r="F144" i="12"/>
  <c r="L143" i="1"/>
  <c r="C132" i="3"/>
  <c r="C143" i="3"/>
  <c r="C144" i="3"/>
  <c r="I134" i="1"/>
  <c r="E132" i="12"/>
  <c r="E143" i="12"/>
  <c r="E144" i="12"/>
  <c r="K143" i="1"/>
  <c r="E51" i="9"/>
  <c r="C51" i="9"/>
  <c r="C132" i="9"/>
  <c r="C143" i="9"/>
  <c r="C144" i="9"/>
  <c r="I140" i="1"/>
  <c r="E132" i="7"/>
  <c r="E143" i="7"/>
  <c r="E144" i="7"/>
  <c r="K138" i="1"/>
  <c r="E51" i="7"/>
  <c r="F132" i="9"/>
  <c r="F143" i="9"/>
  <c r="F144" i="9"/>
  <c r="L140" i="1"/>
  <c r="F51" i="9"/>
  <c r="C51" i="12"/>
  <c r="C51" i="1"/>
  <c r="C132" i="12"/>
  <c r="C143" i="12"/>
  <c r="C144" i="12"/>
  <c r="I143" i="1"/>
  <c r="D132" i="12"/>
  <c r="D143" i="12"/>
  <c r="D144" i="12"/>
  <c r="J143" i="1"/>
  <c r="D51" i="12"/>
  <c r="D40" i="1"/>
  <c r="C143" i="2"/>
  <c r="E131" i="1"/>
  <c r="E132" i="2"/>
  <c r="D132" i="2"/>
  <c r="D131" i="1"/>
  <c r="D51" i="7"/>
  <c r="D51" i="1"/>
  <c r="D132" i="7"/>
  <c r="D143" i="7"/>
  <c r="D144" i="7"/>
  <c r="J138" i="1"/>
  <c r="C131" i="1"/>
  <c r="D143" i="2"/>
  <c r="D132" i="1"/>
  <c r="E143" i="2"/>
  <c r="E132" i="1"/>
  <c r="C132" i="1"/>
  <c r="C143" i="1"/>
  <c r="C144" i="2"/>
  <c r="E144" i="2"/>
  <c r="E143" i="1"/>
  <c r="I133" i="1"/>
  <c r="I145" i="1"/>
  <c r="C144" i="1"/>
  <c r="D143" i="1"/>
  <c r="D144" i="2"/>
  <c r="J133" i="1"/>
  <c r="J145" i="1"/>
  <c r="D144" i="1"/>
  <c r="K133" i="1"/>
  <c r="K145" i="1"/>
  <c r="E144" i="1"/>
  <c r="F131" i="1" l="1"/>
  <c r="F132" i="2"/>
  <c r="F120" i="1"/>
  <c r="F143" i="2" l="1"/>
  <c r="F132" i="1"/>
  <c r="F144" i="2" l="1"/>
  <c r="F143" i="1"/>
  <c r="F144" i="1" l="1"/>
  <c r="L133" i="1"/>
  <c r="L145" i="1" s="1"/>
</calcChain>
</file>

<file path=xl/sharedStrings.xml><?xml version="1.0" encoding="utf-8"?>
<sst xmlns="http://schemas.openxmlformats.org/spreadsheetml/2006/main" count="2041" uniqueCount="219">
  <si>
    <t>BOKSLUT &amp; BUDGET</t>
  </si>
  <si>
    <t>Konto</t>
  </si>
  <si>
    <t>Bokslut 2023</t>
  </si>
  <si>
    <t>Budget 2024</t>
  </si>
  <si>
    <t>Bokslut 2024</t>
  </si>
  <si>
    <t>Budget 2025</t>
  </si>
  <si>
    <t>Nettoomsättning</t>
  </si>
  <si>
    <t>Huvudintäkter</t>
  </si>
  <si>
    <t>Medlemsavgift</t>
  </si>
  <si>
    <t>Medlemsavgifter (avräkning)</t>
  </si>
  <si>
    <t>Försäljning litteratur</t>
  </si>
  <si>
    <t>Försäljning kursavgifter</t>
  </si>
  <si>
    <t>Försäljning MH-avgifter</t>
  </si>
  <si>
    <t>Försäljning tävlingsavgifter</t>
  </si>
  <si>
    <t>Försäljning kök</t>
  </si>
  <si>
    <t>Försäljning startavgifter KM</t>
  </si>
  <si>
    <t>Försäljning klubbdress</t>
  </si>
  <si>
    <t>Deltagaravgift utbildning</t>
  </si>
  <si>
    <t>Depositionsavgift nyckel</t>
  </si>
  <si>
    <t>Intäkter extern instruktör</t>
  </si>
  <si>
    <t>Intäkter avtalsinstruktör</t>
  </si>
  <si>
    <t>Avtalsintäkter HU</t>
  </si>
  <si>
    <t>Tävlingsavgifter inofficiella</t>
  </si>
  <si>
    <t>Försäljning minishopen</t>
  </si>
  <si>
    <t>Uthyrning</t>
  </si>
  <si>
    <t>Gräsroten, Sv Spel</t>
  </si>
  <si>
    <t>Försäljning träningslokal</t>
  </si>
  <si>
    <t>Camping hyra</t>
  </si>
  <si>
    <t>Lotteri</t>
  </si>
  <si>
    <t>Försäljning övrigt</t>
  </si>
  <si>
    <t>Tävlingslicenser draghund</t>
  </si>
  <si>
    <t>Öresutjämning</t>
  </si>
  <si>
    <t>Summa nettoomsättning</t>
  </si>
  <si>
    <t>Övriga rörelseintäkter</t>
  </si>
  <si>
    <t>Erhållna statliga bidrag</t>
  </si>
  <si>
    <t>Allmänna Arvsfonden lokalstöd</t>
  </si>
  <si>
    <t>Erhållna kommunala bidrag</t>
  </si>
  <si>
    <t>Återbäring på försäkring</t>
  </si>
  <si>
    <t>Erhållna bidrag Studiefrämjandet</t>
  </si>
  <si>
    <t>Övr ersättningar och intäkter</t>
  </si>
  <si>
    <t>Summa övriga rörelseintäkter</t>
  </si>
  <si>
    <t>SUMMA RÖRELSENS INTÄKTER</t>
  </si>
  <si>
    <t>RÖRELSENS KOSTNADER</t>
  </si>
  <si>
    <t>Material och varor</t>
  </si>
  <si>
    <t>Inköp råvaror/förnödenheter</t>
  </si>
  <si>
    <t>Inköp minishop</t>
  </si>
  <si>
    <t>Inköp litteratur</t>
  </si>
  <si>
    <t>Inköp övrigt</t>
  </si>
  <si>
    <t>Licenser Draghundssportförbundet</t>
  </si>
  <si>
    <t>Summa material och varor</t>
  </si>
  <si>
    <t>BRUTTOVINST</t>
  </si>
  <si>
    <t>Övriga externa kostnader</t>
  </si>
  <si>
    <t>Arrende/markhyra</t>
  </si>
  <si>
    <t>5000!</t>
  </si>
  <si>
    <t>Hyra träningslokal</t>
  </si>
  <si>
    <t>Klubbavgift distriktet</t>
  </si>
  <si>
    <t>Medlemsavgift distriktet</t>
  </si>
  <si>
    <t>Lokaltillbehör</t>
  </si>
  <si>
    <t>Vatten och avlopp</t>
  </si>
  <si>
    <t>Reparation/underhåll</t>
  </si>
  <si>
    <t>Reparation/ underhåll arbmaskin</t>
  </si>
  <si>
    <t>Övriga lokalkostnader</t>
  </si>
  <si>
    <t>Sophämtning, städning</t>
  </si>
  <si>
    <t>Hyra maskiner/tekniska anläggningar</t>
  </si>
  <si>
    <t>Hyra inventarier/verktyg</t>
  </si>
  <si>
    <t>Övriga hyreskostnader för anl.tillgångar</t>
  </si>
  <si>
    <t>El för drift</t>
  </si>
  <si>
    <t>Förbrukningsinventarier</t>
  </si>
  <si>
    <t>Telefon</t>
  </si>
  <si>
    <t>Förbrukningsmateriel</t>
  </si>
  <si>
    <t>Kostnadsersättning</t>
  </si>
  <si>
    <t>Elmaterial</t>
  </si>
  <si>
    <t>Tävlingsmaterial</t>
  </si>
  <si>
    <t>Officiella tävlingsavgifter</t>
  </si>
  <si>
    <t>Vägunderhåll, snöröjning</t>
  </si>
  <si>
    <t>Drivmedel</t>
  </si>
  <si>
    <t>Milersättning instruktör</t>
  </si>
  <si>
    <t>Domarkostnad fakturerad</t>
  </si>
  <si>
    <t>Milersättning tävling</t>
  </si>
  <si>
    <t>Domararvode</t>
  </si>
  <si>
    <t>Tävlingsledararvode</t>
  </si>
  <si>
    <t>Testledararvode, MH</t>
  </si>
  <si>
    <t>Milersättning distriktsmöte</t>
  </si>
  <si>
    <t>Funktionärsarvode</t>
  </si>
  <si>
    <t>Biljetter</t>
  </si>
  <si>
    <t>Kost och logi i Sverige</t>
  </si>
  <si>
    <t>Annonsering</t>
  </si>
  <si>
    <t>Medaljonger, jetonger, priser</t>
  </si>
  <si>
    <t>Hedersmedlemskap</t>
  </si>
  <si>
    <t>Gravyr</t>
  </si>
  <si>
    <t>Medlemsvård</t>
  </si>
  <si>
    <t>SM sponsring</t>
  </si>
  <si>
    <t>Årsmöte</t>
  </si>
  <si>
    <t>Förtäring</t>
  </si>
  <si>
    <t>Administrativa avgifter</t>
  </si>
  <si>
    <t>Postbox</t>
  </si>
  <si>
    <t>Representation, ej avdragsgill</t>
  </si>
  <si>
    <t>Kontorsmateriel</t>
  </si>
  <si>
    <t>Trycksaker</t>
  </si>
  <si>
    <t>Larmpremie</t>
  </si>
  <si>
    <t>Internet</t>
  </si>
  <si>
    <t>Porto</t>
  </si>
  <si>
    <t>Företagsförsäkringar</t>
  </si>
  <si>
    <t>Instruktörsarvode</t>
  </si>
  <si>
    <t>Medhjälpararvode</t>
  </si>
  <si>
    <t>Kostnader extern instruktör</t>
  </si>
  <si>
    <t>Arvode avtalsinstruktör</t>
  </si>
  <si>
    <t>Ritnings- och kopieringskostander</t>
  </si>
  <si>
    <t>Stambokföringsavgifter</t>
  </si>
  <si>
    <t>Bankkostnader</t>
  </si>
  <si>
    <t>Övriga externa tjänster</t>
  </si>
  <si>
    <t>Tidningar/tidskrifter/facklitteratur</t>
  </si>
  <si>
    <t>Utbildningsmaterial</t>
  </si>
  <si>
    <t>Utbildning funktionär</t>
  </si>
  <si>
    <t>Utbildning tävlingsekipage</t>
  </si>
  <si>
    <t>Förseningsavgift</t>
  </si>
  <si>
    <t>Gåvor</t>
  </si>
  <si>
    <t>Allmänna Arvsfonden fakturerade kostnader</t>
  </si>
  <si>
    <t>Summa övriga  externa kostnader</t>
  </si>
  <si>
    <t>Personalkostnader</t>
  </si>
  <si>
    <t>Arbetsgivaravgifter</t>
  </si>
  <si>
    <t>Personalskatt</t>
  </si>
  <si>
    <t>Summa personalkostnader</t>
  </si>
  <si>
    <t>Avskrivningar</t>
  </si>
  <si>
    <t>Avskrivningar fastighet 10 år</t>
  </si>
  <si>
    <t>Avskrivningar Maskiner/Verktyg 5 år</t>
  </si>
  <si>
    <t>Summa avskrivningskostnader</t>
  </si>
  <si>
    <t>SUMMA RÖRELSENS KOSTNADER</t>
  </si>
  <si>
    <t>Resultat per kst</t>
  </si>
  <si>
    <t>RÖRELSERESULTAT</t>
  </si>
  <si>
    <t>KST</t>
  </si>
  <si>
    <t>Bokslut ffg år</t>
  </si>
  <si>
    <t>Budget fg år</t>
  </si>
  <si>
    <t>Resultat från finansiella investeringar</t>
  </si>
  <si>
    <t>Ränteintäkter från oms.tillgångar</t>
  </si>
  <si>
    <t>Ränteintäkter skattekonto</t>
  </si>
  <si>
    <t>Övriga finansiella intäkter</t>
  </si>
  <si>
    <t>Räntekostnader</t>
  </si>
  <si>
    <t>Räntekostnad skattekonto</t>
  </si>
  <si>
    <t>Dröjsmålsräntor leverantörsskulder</t>
  </si>
  <si>
    <t>Kostnadsräntor skatter och avgifter</t>
  </si>
  <si>
    <t>Extraordinära intäkter</t>
  </si>
  <si>
    <t>Summa resultat från finansiella investeringar</t>
  </si>
  <si>
    <t>RESULTAT EFTER FINANSIELLA POSTER</t>
  </si>
  <si>
    <t>ÅRETS RESULTAT</t>
  </si>
  <si>
    <t>Summa</t>
  </si>
  <si>
    <t>BOKSLUT &amp; BUDGET  Kst 01 Gemensam</t>
  </si>
  <si>
    <t>Anteckningar</t>
  </si>
  <si>
    <t>Startavgifter KM</t>
  </si>
  <si>
    <t>Kopiering</t>
  </si>
  <si>
    <t>Försäljning minishop</t>
  </si>
  <si>
    <t>Gräsroten, Sv spel</t>
  </si>
  <si>
    <t>(bokfört "priser och förtjänsttecken")</t>
  </si>
  <si>
    <t>Ersätting föreläsning Medlemsmöte här???</t>
  </si>
  <si>
    <t>3724 smörgåstårta      blommor 2200</t>
  </si>
  <si>
    <t>SBK + LF klubb</t>
  </si>
  <si>
    <t>1935 fortknox, loopia 399, klubbwebb 1800</t>
  </si>
  <si>
    <t>Allmäna Arvsfonden fakturerade kostnader</t>
  </si>
  <si>
    <t>BOKSLUT &amp; BUDGET Kst 10 Tävling</t>
  </si>
  <si>
    <t>2000 i budgeterad inkomst är avgifter vi inte fått in från SBK för 2024 ännu</t>
  </si>
  <si>
    <t>Träningstävlingar 4 st * 10 ekip * 100 kr</t>
  </si>
  <si>
    <t>Gräsroten Sv spel</t>
  </si>
  <si>
    <t>(summering "arvode + resor" i bokslut 2024</t>
  </si>
  <si>
    <t>BOKSLUT &amp; BUDGET Kst 20 HUS/Utbildning</t>
  </si>
  <si>
    <t>Allmäna Arvsfonder lokalstöd</t>
  </si>
  <si>
    <t>Inköp kurslitteratur. Säljs med liten vinst</t>
  </si>
  <si>
    <t>Licenser draghundssportförbundet</t>
  </si>
  <si>
    <t>Instruktörsvård</t>
  </si>
  <si>
    <t>Förtäring under kurser 1a tillfället</t>
  </si>
  <si>
    <t>2024 bokfört - är en del av detta Arbetsgivaravgift?</t>
  </si>
  <si>
    <t>Faktura fr. Studiefrämjandet</t>
  </si>
  <si>
    <t>BOKSLUT &amp; BUDGET kst 30 styrelse</t>
  </si>
  <si>
    <t>Bokslut 2022</t>
  </si>
  <si>
    <t>Budget 2023</t>
  </si>
  <si>
    <t>Toner/papper</t>
  </si>
  <si>
    <t>BOKSLUT &amp; BUDGET  Kst 40 kök</t>
  </si>
  <si>
    <t>pant också</t>
  </si>
  <si>
    <t>BOKSLUT &amp; BUDGET  Kst 50 Stuga</t>
  </si>
  <si>
    <t>Uthyrning av stuga till mh/mt/utställning mm. bla specialsök/spår i juni = 2 000 kr</t>
  </si>
  <si>
    <t>Elstöd</t>
  </si>
  <si>
    <t>Arrendet 2025 betalt/bokfört på 2024</t>
  </si>
  <si>
    <t>VA + slamtömning</t>
  </si>
  <si>
    <t>Larmenheten behöver bytas ut</t>
  </si>
  <si>
    <t>renhållning + gutekyl</t>
  </si>
  <si>
    <t>skylift</t>
  </si>
  <si>
    <t>kök</t>
  </si>
  <si>
    <t>Länsförsäkringar 8464 , Nomor 17450</t>
  </si>
  <si>
    <t>BOKSLUT &amp; BUDGET  Kst 70 RUS</t>
  </si>
  <si>
    <t>Skott</t>
  </si>
  <si>
    <t>Beskrivare 495 kr x 2</t>
  </si>
  <si>
    <t>Testledare 495 kr x 2</t>
  </si>
  <si>
    <t>bokslut 24 0 arvode + resor</t>
  </si>
  <si>
    <t>Om det blir figurantutbildning</t>
  </si>
  <si>
    <t>BOKSLUT &amp; BUDGET Kst 80 Rallylydnad</t>
  </si>
  <si>
    <t>Rosetter</t>
  </si>
  <si>
    <t>Avgifter juni-nov 2022  2250 kr sen fakturering fr. SBK + årets</t>
  </si>
  <si>
    <t>BOKSLUT &amp; BUDGET Kst 85 Specialsök(NW)</t>
  </si>
  <si>
    <t>6x450, domare M Hedman</t>
  </si>
  <si>
    <t>Föreläsning 26/7 10x150</t>
  </si>
  <si>
    <t>M Hedman 27-28/7, 6x3200</t>
  </si>
  <si>
    <t>"inoff tävling"?</t>
  </si>
  <si>
    <t>6x35</t>
  </si>
  <si>
    <t>M Hedman 26-28/7</t>
  </si>
  <si>
    <t>Fika 1:a kurst + Hedman kurs</t>
  </si>
  <si>
    <t>M Hedman 27-28/7</t>
  </si>
  <si>
    <t>6x50</t>
  </si>
  <si>
    <t>BOKSLUT &amp; BUDGET  Kst 90 Agility</t>
  </si>
  <si>
    <t>Sektorn ej plan ngt för 2024</t>
  </si>
  <si>
    <t>BOKSLUT &amp; BUDGET Kst 95 Draghund</t>
  </si>
  <si>
    <t>Grönt kort</t>
  </si>
  <si>
    <t>Pay and run</t>
  </si>
  <si>
    <t>Uthyrning utrustning</t>
  </si>
  <si>
    <t>Medverkan Pep Up</t>
  </si>
  <si>
    <t>Tävlingslicenser Draghund</t>
  </si>
  <si>
    <t>Resebidrag SM</t>
  </si>
  <si>
    <t>draghund</t>
  </si>
  <si>
    <t>resebidrag SM</t>
  </si>
  <si>
    <t>BOKSLUT &amp; BUDGET Kst 9500 Allmänna Arvsfonden</t>
  </si>
  <si>
    <t>Extern bokföring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</si>
</sst>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#,##0.00&quot; kr &quot;;\-#,##0.00&quot; kr &quot;;&quot; -&quot;#&quot; kr &quot;;@\ "/>
    <numFmt numFmtId="165" formatCode="[$kr]#,##0.00\ ;[Red]&quot;(kr&quot;#,##0.00\)"/>
    <numFmt numFmtId="166" formatCode="#,##0.00&quot; kr&quot;;[Red]\-#,##0.00&quot; kr&quot;"/>
  </numFmts>
  <fonts count="15"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1"/>
    </font>
    <font>
      <b/>
      <sz val="10"/>
      <color indexed="8"/>
      <name val="Arial"/>
      <family val="2"/>
    </font>
    <font>
      <b/>
      <i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sz val="10"/>
      <color indexed="30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8"/>
      <name val="Segoe UI"/>
      <family val="2"/>
    </font>
    <font>
      <sz val="10"/>
      <color indexed="49"/>
      <name val="Arial"/>
      <family val="2"/>
    </font>
    <font>
      <sz val="8"/>
      <color indexed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5">
    <xf numFmtId="0" fontId="0" fillId="0" borderId="0"/>
    <xf numFmtId="0" fontId="2" fillId="0" borderId="0" applyBorder="0" applyProtection="0"/>
    <xf numFmtId="0" fontId="1" fillId="0" borderId="0" applyBorder="0" applyProtection="0"/>
    <xf numFmtId="164" fontId="2" fillId="0" borderId="0" applyBorder="0" applyProtection="0"/>
    <xf numFmtId="164" fontId="2" fillId="0" borderId="0" applyBorder="0" applyProtection="0"/>
  </cellStyleXfs>
  <cellXfs count="87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165" fontId="3" fillId="0" borderId="0" xfId="1" applyNumberFormat="1" applyFont="1"/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/>
    <xf numFmtId="165" fontId="3" fillId="2" borderId="1" xfId="1" applyNumberFormat="1" applyFont="1" applyFill="1" applyBorder="1" applyAlignment="1">
      <alignment wrapText="1"/>
    </xf>
    <xf numFmtId="0" fontId="3" fillId="0" borderId="1" xfId="1" applyFont="1" applyBorder="1" applyAlignment="1">
      <alignment horizontal="left"/>
    </xf>
    <xf numFmtId="0" fontId="1" fillId="0" borderId="1" xfId="1" applyFont="1" applyBorder="1"/>
    <xf numFmtId="165" fontId="1" fillId="0" borderId="1" xfId="1" applyNumberFormat="1" applyFont="1" applyBorder="1"/>
    <xf numFmtId="165" fontId="4" fillId="0" borderId="1" xfId="1" applyNumberFormat="1" applyFont="1" applyBorder="1"/>
    <xf numFmtId="0" fontId="1" fillId="0" borderId="1" xfId="1" applyFont="1" applyBorder="1" applyAlignment="1">
      <alignment horizontal="left"/>
    </xf>
    <xf numFmtId="0" fontId="1" fillId="0" borderId="0" xfId="1" applyFont="1"/>
    <xf numFmtId="165" fontId="3" fillId="0" borderId="1" xfId="1" applyNumberFormat="1" applyFont="1" applyBorder="1"/>
    <xf numFmtId="0" fontId="1" fillId="0" borderId="0" xfId="1" applyFont="1" applyAlignment="1">
      <alignment horizontal="left"/>
    </xf>
    <xf numFmtId="0" fontId="1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165" fontId="3" fillId="0" borderId="3" xfId="1" applyNumberFormat="1" applyFont="1" applyBorder="1"/>
    <xf numFmtId="0" fontId="1" fillId="0" borderId="3" xfId="1" applyFont="1" applyBorder="1" applyAlignment="1">
      <alignment horizontal="left"/>
    </xf>
    <xf numFmtId="165" fontId="1" fillId="0" borderId="0" xfId="1" applyNumberFormat="1" applyFont="1"/>
    <xf numFmtId="0" fontId="3" fillId="0" borderId="1" xfId="1" applyFont="1" applyBorder="1"/>
    <xf numFmtId="0" fontId="5" fillId="0" borderId="0" xfId="1" applyFont="1"/>
    <xf numFmtId="0" fontId="1" fillId="0" borderId="4" xfId="1" applyFont="1" applyBorder="1" applyAlignment="1">
      <alignment horizontal="left"/>
    </xf>
    <xf numFmtId="0" fontId="1" fillId="0" borderId="4" xfId="1" applyFont="1" applyBorder="1"/>
    <xf numFmtId="0" fontId="1" fillId="0" borderId="5" xfId="1" applyFont="1" applyBorder="1" applyAlignment="1">
      <alignment horizontal="left"/>
    </xf>
    <xf numFmtId="0" fontId="1" fillId="0" borderId="5" xfId="1" applyFont="1" applyBorder="1"/>
    <xf numFmtId="0" fontId="1" fillId="0" borderId="6" xfId="1" applyFont="1" applyBorder="1" applyAlignment="1">
      <alignment horizontal="left"/>
    </xf>
    <xf numFmtId="0" fontId="1" fillId="0" borderId="6" xfId="1" applyFont="1" applyBorder="1"/>
    <xf numFmtId="165" fontId="1" fillId="0" borderId="6" xfId="1" applyNumberFormat="1" applyFont="1" applyBorder="1"/>
    <xf numFmtId="165" fontId="1" fillId="0" borderId="7" xfId="1" applyNumberFormat="1" applyFont="1" applyBorder="1"/>
    <xf numFmtId="0" fontId="1" fillId="0" borderId="8" xfId="1" applyFont="1" applyBorder="1" applyAlignment="1">
      <alignment horizontal="left"/>
    </xf>
    <xf numFmtId="0" fontId="1" fillId="0" borderId="8" xfId="1" applyFont="1" applyBorder="1"/>
    <xf numFmtId="165" fontId="2" fillId="0" borderId="0" xfId="1" applyNumberFormat="1"/>
    <xf numFmtId="0" fontId="1" fillId="0" borderId="2" xfId="1" applyFont="1" applyBorder="1"/>
    <xf numFmtId="0" fontId="3" fillId="0" borderId="9" xfId="1" applyFont="1" applyBorder="1"/>
    <xf numFmtId="165" fontId="3" fillId="0" borderId="9" xfId="1" applyNumberFormat="1" applyFont="1" applyBorder="1"/>
    <xf numFmtId="165" fontId="1" fillId="0" borderId="5" xfId="1" applyNumberFormat="1" applyFont="1" applyBorder="1"/>
    <xf numFmtId="165" fontId="2" fillId="0" borderId="1" xfId="1" applyNumberFormat="1" applyBorder="1"/>
    <xf numFmtId="165" fontId="1" fillId="0" borderId="10" xfId="1" applyNumberFormat="1" applyFont="1" applyBorder="1"/>
    <xf numFmtId="165" fontId="6" fillId="0" borderId="1" xfId="1" applyNumberFormat="1" applyFont="1" applyBorder="1"/>
    <xf numFmtId="165" fontId="3" fillId="0" borderId="6" xfId="1" applyNumberFormat="1" applyFont="1" applyBorder="1"/>
    <xf numFmtId="0" fontId="1" fillId="0" borderId="10" xfId="1" applyFont="1" applyBorder="1"/>
    <xf numFmtId="165" fontId="3" fillId="0" borderId="8" xfId="1" applyNumberFormat="1" applyFont="1" applyBorder="1"/>
    <xf numFmtId="0" fontId="3" fillId="0" borderId="2" xfId="1" applyFont="1" applyBorder="1"/>
    <xf numFmtId="0" fontId="7" fillId="0" borderId="2" xfId="1" applyFont="1" applyBorder="1"/>
    <xf numFmtId="0" fontId="8" fillId="0" borderId="1" xfId="1" applyFont="1" applyBorder="1"/>
    <xf numFmtId="165" fontId="2" fillId="0" borderId="5" xfId="1" applyNumberFormat="1" applyBorder="1"/>
    <xf numFmtId="0" fontId="1" fillId="0" borderId="11" xfId="1" applyFont="1" applyBorder="1"/>
    <xf numFmtId="0" fontId="2" fillId="0" borderId="1" xfId="1" applyBorder="1"/>
    <xf numFmtId="165" fontId="2" fillId="0" borderId="10" xfId="1" applyNumberFormat="1" applyBorder="1"/>
    <xf numFmtId="165" fontId="1" fillId="0" borderId="12" xfId="1" applyNumberFormat="1" applyFont="1" applyBorder="1"/>
    <xf numFmtId="165" fontId="1" fillId="0" borderId="2" xfId="1" applyNumberFormat="1" applyFont="1" applyBorder="1"/>
    <xf numFmtId="165" fontId="2" fillId="0" borderId="2" xfId="1" applyNumberFormat="1" applyBorder="1"/>
    <xf numFmtId="165" fontId="1" fillId="0" borderId="11" xfId="1" applyNumberFormat="1" applyFont="1" applyBorder="1"/>
    <xf numFmtId="0" fontId="2" fillId="0" borderId="11" xfId="1" applyBorder="1"/>
    <xf numFmtId="164" fontId="2" fillId="0" borderId="1" xfId="1" applyNumberFormat="1" applyBorder="1"/>
    <xf numFmtId="164" fontId="2" fillId="0" borderId="1" xfId="3" applyBorder="1"/>
    <xf numFmtId="164" fontId="2" fillId="0" borderId="0" xfId="3"/>
    <xf numFmtId="165" fontId="1" fillId="0" borderId="8" xfId="1" applyNumberFormat="1" applyFont="1" applyBorder="1"/>
    <xf numFmtId="165" fontId="1" fillId="0" borderId="3" xfId="1" applyNumberFormat="1" applyFont="1" applyBorder="1"/>
    <xf numFmtId="0" fontId="9" fillId="0" borderId="1" xfId="1" applyFont="1" applyBorder="1"/>
    <xf numFmtId="0" fontId="1" fillId="0" borderId="1" xfId="1" applyFont="1" applyBorder="1" applyAlignment="1">
      <alignment horizontal="left" wrapText="1"/>
    </xf>
    <xf numFmtId="0" fontId="10" fillId="0" borderId="1" xfId="1" applyFont="1" applyBorder="1"/>
    <xf numFmtId="165" fontId="11" fillId="0" borderId="1" xfId="1" applyNumberFormat="1" applyFont="1" applyBorder="1"/>
    <xf numFmtId="0" fontId="3" fillId="0" borderId="5" xfId="1" applyFont="1" applyBorder="1" applyAlignment="1">
      <alignment horizontal="left"/>
    </xf>
    <xf numFmtId="0" fontId="3" fillId="0" borderId="5" xfId="1" applyFont="1" applyBorder="1"/>
    <xf numFmtId="0" fontId="2" fillId="0" borderId="5" xfId="1" applyBorder="1"/>
    <xf numFmtId="0" fontId="3" fillId="0" borderId="6" xfId="1" applyFont="1" applyBorder="1" applyAlignment="1">
      <alignment horizontal="left"/>
    </xf>
    <xf numFmtId="0" fontId="3" fillId="0" borderId="6" xfId="1" applyFont="1" applyBorder="1"/>
    <xf numFmtId="0" fontId="2" fillId="0" borderId="6" xfId="1" applyBorder="1"/>
    <xf numFmtId="0" fontId="2" fillId="0" borderId="7" xfId="1" applyBorder="1"/>
    <xf numFmtId="0" fontId="2" fillId="0" borderId="8" xfId="1" applyBorder="1"/>
    <xf numFmtId="165" fontId="3" fillId="0" borderId="10" xfId="1" applyNumberFormat="1" applyFont="1" applyBorder="1"/>
    <xf numFmtId="0" fontId="6" fillId="0" borderId="1" xfId="1" applyFont="1" applyBorder="1"/>
    <xf numFmtId="166" fontId="1" fillId="0" borderId="1" xfId="1" applyNumberFormat="1" applyFont="1" applyBorder="1"/>
    <xf numFmtId="166" fontId="12" fillId="0" borderId="1" xfId="1" applyNumberFormat="1" applyFont="1" applyBorder="1"/>
    <xf numFmtId="166" fontId="5" fillId="0" borderId="1" xfId="1" applyNumberFormat="1" applyFont="1" applyBorder="1"/>
    <xf numFmtId="0" fontId="13" fillId="0" borderId="1" xfId="1" applyFont="1" applyBorder="1"/>
    <xf numFmtId="0" fontId="5" fillId="0" borderId="1" xfId="1" applyFont="1" applyBorder="1"/>
    <xf numFmtId="165" fontId="3" fillId="0" borderId="2" xfId="1" applyNumberFormat="1" applyFont="1" applyBorder="1"/>
    <xf numFmtId="0" fontId="3" fillId="0" borderId="8" xfId="1" applyFont="1" applyBorder="1" applyAlignment="1">
      <alignment horizontal="left"/>
    </xf>
    <xf numFmtId="0" fontId="3" fillId="0" borderId="8" xfId="1" applyFont="1" applyBorder="1"/>
    <xf numFmtId="0" fontId="3" fillId="0" borderId="13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0" fontId="14" fillId="0" borderId="0" xfId="0" applyFont="1" applyAlignment="1">
      <alignment vertical="center"/>
    </xf>
  </cellXfs>
  <cellStyles count="5">
    <cellStyle name="Excel Built-in Normal" xfId="1" xr:uid="{8ADBEB0D-658A-49A8-8893-4AADC097C4E5}"/>
    <cellStyle name="Normal" xfId="0" builtinId="0"/>
    <cellStyle name="Normal 2" xfId="2" xr:uid="{2A057C58-9024-4671-8686-FD9781889B20}"/>
    <cellStyle name="Valuta" xfId="3" builtinId="4"/>
    <cellStyle name="Valuta 2" xfId="4" xr:uid="{E01F1364-D4C5-410D-AB78-75D936B26C9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70C0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75E57-5D71-4576-871C-DC4D61AC1F11}">
  <dimension ref="A1:Z1007"/>
  <sheetViews>
    <sheetView zoomScale="95" zoomScaleNormal="95" workbookViewId="0">
      <selection activeCell="E154" sqref="E154"/>
    </sheetView>
  </sheetViews>
  <sheetFormatPr defaultColWidth="13.1875" defaultRowHeight="15" customHeight="1"/>
  <cols>
    <col min="1" max="1" width="7.6875" style="1" customWidth="1"/>
    <col min="2" max="2" width="30.8125" style="1" customWidth="1"/>
    <col min="3" max="3" width="15.3125" style="1" customWidth="1"/>
    <col min="4" max="5" width="13.4375" style="1" customWidth="1"/>
    <col min="6" max="6" width="13.1875" style="1"/>
    <col min="7" max="7" width="13.4375" style="1" customWidth="1"/>
    <col min="8" max="8" width="7.6875" style="1" customWidth="1"/>
    <col min="9" max="9" width="13.0625" style="1" customWidth="1"/>
    <col min="10" max="10" width="11.8125" style="1" customWidth="1"/>
    <col min="11" max="11" width="13.4375" style="1" customWidth="1"/>
    <col min="12" max="12" width="14.375" style="1" customWidth="1"/>
    <col min="13" max="13" width="14.75" style="1" customWidth="1"/>
    <col min="14" max="26" width="7.9375" style="1" customWidth="1"/>
    <col min="27" max="16384" width="13.1875" style="1"/>
  </cols>
  <sheetData>
    <row r="1" spans="1:8" ht="12.75" customHeight="1">
      <c r="A1" s="2" t="s">
        <v>0</v>
      </c>
      <c r="B1" s="3"/>
      <c r="C1" s="4"/>
      <c r="D1" s="4"/>
      <c r="E1" s="4"/>
      <c r="F1" s="4"/>
    </row>
    <row r="2" spans="1:8" ht="12.75" customHeight="1">
      <c r="A2" s="5" t="s">
        <v>1</v>
      </c>
      <c r="B2" s="6"/>
      <c r="C2" s="7" t="s">
        <v>2</v>
      </c>
      <c r="D2" s="7" t="s">
        <v>3</v>
      </c>
      <c r="E2" s="7" t="s">
        <v>4</v>
      </c>
      <c r="F2" s="7" t="s">
        <v>5</v>
      </c>
    </row>
    <row r="3" spans="1:8" ht="12.75" customHeight="1">
      <c r="A3" s="8" t="s">
        <v>6</v>
      </c>
      <c r="B3" s="9"/>
      <c r="C3" s="10"/>
      <c r="D3" s="10"/>
      <c r="E3" s="11"/>
      <c r="F3" s="10"/>
    </row>
    <row r="4" spans="1:8" ht="12.75" customHeight="1">
      <c r="A4" s="8" t="s">
        <v>7</v>
      </c>
      <c r="B4" s="9"/>
      <c r="C4" s="10"/>
      <c r="D4" s="10"/>
      <c r="E4" s="10"/>
      <c r="F4" s="10"/>
    </row>
    <row r="5" spans="1:8" ht="12.75" customHeight="1">
      <c r="A5" s="12">
        <v>3010</v>
      </c>
      <c r="B5" s="9" t="s">
        <v>8</v>
      </c>
      <c r="C5" s="10">
        <f>SUM('Kst_01-_Gemensam'!C5+'Kst_10_-_Tävling'!C5+'Kst_20_-_HUS'!C5+'Kst_30_-_Styrelse'!C5+'Kst_40_-_Kök'!C5+'Kst_50_-_Stugan'!C5+'Kst_70_-_RUS'!C5+'Kst_80_-_Rally'!C5+'Kst85_-_Specialsök(NW)'!C5+'Kst_90_-_Agility'!C5+'Kst_95_-_Drag'!C5+Kst_9500_Allmänna_Arvsfonden!C5)</f>
        <v>33816.67</v>
      </c>
      <c r="D5" s="10">
        <f>SUM('Kst_01-_Gemensam'!D5+'Kst_10_-_Tävling'!D5+'Kst_20_-_HUS'!D5+'Kst_30_-_Styrelse'!D5+'Kst_40_-_Kök'!D5+'Kst_50_-_Stugan'!D5+'Kst_70_-_RUS'!D5+'Kst_80_-_Rally'!D5+'Kst85_-_Specialsök(NW)'!D5+'Kst_90_-_Agility'!D5+'Kst_95_-_Drag'!D5+Kst_9500_Allmänna_Arvsfonden!D5)</f>
        <v>45000</v>
      </c>
      <c r="E5" s="10">
        <f>SUM('Kst_01-_Gemensam'!E5+'Kst_10_-_Tävling'!E5+'Kst_20_-_HUS'!E5+'Kst_30_-_Styrelse'!E5+'Kst_40_-_Kök'!E5+'Kst_50_-_Stugan'!E5+'Kst_70_-_RUS'!E5+'Kst_80_-_Rally'!E5+'Kst85_-_Specialsök(NW)'!E5+'Kst_90_-_Agility'!E5+'Kst_95_-_Drag'!E5+Kst_9500_Allmänna_Arvsfonden!E5)</f>
        <v>49200</v>
      </c>
      <c r="F5" s="10">
        <f>SUM('Kst_01-_Gemensam'!F5+'Kst_10_-_Tävling'!F5+'Kst_20_-_HUS'!F5+'Kst_30_-_Styrelse'!F5+'Kst_40_-_Kök'!F5+'Kst_50_-_Stugan'!F5+'Kst_70_-_RUS'!F5+'Kst_80_-_Rally'!F5+'Kst85_-_Specialsök(NW)'!F5+'Kst_90_-_Agility'!F5+'Kst_95_-_Drag'!F5+Kst_9500_Allmänna_Arvsfonden!F5)</f>
        <v>48000</v>
      </c>
    </row>
    <row r="6" spans="1:8" ht="12.75" customHeight="1">
      <c r="A6" s="12">
        <v>3011</v>
      </c>
      <c r="B6" s="9" t="s">
        <v>9</v>
      </c>
      <c r="C6" s="10">
        <f>SUM('Kst_01-_Gemensam'!C6+'Kst_10_-_Tävling'!C6+'Kst_20_-_HUS'!C6+'Kst_30_-_Styrelse'!C6+'Kst_40_-_Kök'!C6+'Kst_50_-_Stugan'!C6+'Kst_70_-_RUS'!C6+'Kst_80_-_Rally'!C6+'Kst85_-_Specialsök(NW)'!C6+'Kst_90_-_Agility'!C6+'Kst_95_-_Drag'!C6+Kst_9500_Allmänna_Arvsfonden!C6)</f>
        <v>0</v>
      </c>
      <c r="D6" s="10">
        <f>SUM('Kst_01-_Gemensam'!D6+'Kst_10_-_Tävling'!D6+'Kst_20_-_HUS'!D6+'Kst_30_-_Styrelse'!D6+'Kst_40_-_Kök'!D6+'Kst_50_-_Stugan'!D6+'Kst_70_-_RUS'!D6+'Kst_80_-_Rally'!D6+'Kst85_-_Specialsök(NW)'!D6+'Kst_90_-_Agility'!D6+'Kst_95_-_Drag'!D6+Kst_9500_Allmänna_Arvsfonden!D6)</f>
        <v>0</v>
      </c>
      <c r="E6" s="10">
        <f>SUM('Kst_01-_Gemensam'!E6+'Kst_10_-_Tävling'!E6+'Kst_20_-_HUS'!E6+'Kst_30_-_Styrelse'!E6+'Kst_40_-_Kök'!E6+'Kst_50_-_Stugan'!E6+'Kst_70_-_RUS'!E6+'Kst_80_-_Rally'!E6+'Kst85_-_Specialsök(NW)'!E6+'Kst_90_-_Agility'!E6+'Kst_95_-_Drag'!E6+Kst_9500_Allmänna_Arvsfonden!E6)</f>
        <v>0</v>
      </c>
      <c r="F6" s="10">
        <f>SUM('Kst_01-_Gemensam'!F6+'Kst_10_-_Tävling'!F6+'Kst_20_-_HUS'!F6+'Kst_30_-_Styrelse'!F6+'Kst_40_-_Kök'!F6+'Kst_50_-_Stugan'!F6+'Kst_70_-_RUS'!F6+'Kst_80_-_Rally'!F6+'Kst85_-_Specialsök(NW)'!F6+'Kst_90_-_Agility'!F6+'Kst_95_-_Drag'!F6+Kst_9500_Allmänna_Arvsfonden!F6)</f>
        <v>0</v>
      </c>
    </row>
    <row r="7" spans="1:8" ht="12.75" customHeight="1">
      <c r="A7" s="12">
        <v>3012</v>
      </c>
      <c r="B7" s="9" t="s">
        <v>10</v>
      </c>
      <c r="C7" s="10">
        <f>SUM('Kst_01-_Gemensam'!C7+'Kst_10_-_Tävling'!C7+'Kst_20_-_HUS'!C7+'Kst_30_-_Styrelse'!C7+'Kst_40_-_Kök'!C7+'Kst_50_-_Stugan'!C7+'Kst_70_-_RUS'!C7+'Kst_80_-_Rally'!C7+'Kst85_-_Specialsök(NW)'!C7+'Kst_90_-_Agility'!C7+'Kst_95_-_Drag'!C7+Kst_9500_Allmänna_Arvsfonden!C7)</f>
        <v>6575</v>
      </c>
      <c r="D7" s="10">
        <f>SUM('Kst_01-_Gemensam'!D7+'Kst_10_-_Tävling'!D7+'Kst_20_-_HUS'!D7+'Kst_30_-_Styrelse'!D7+'Kst_40_-_Kök'!D7+'Kst_50_-_Stugan'!D7+'Kst_70_-_RUS'!D7+'Kst_80_-_Rally'!D7+'Kst85_-_Specialsök(NW)'!D7+'Kst_90_-_Agility'!D7+'Kst_95_-_Drag'!D7+Kst_9500_Allmänna_Arvsfonden!D7)</f>
        <v>7000</v>
      </c>
      <c r="E7" s="10">
        <f>SUM('Kst_01-_Gemensam'!E7+'Kst_10_-_Tävling'!E7+'Kst_20_-_HUS'!E7+'Kst_30_-_Styrelse'!E7+'Kst_40_-_Kök'!E7+'Kst_50_-_Stugan'!E7+'Kst_70_-_RUS'!E7+'Kst_80_-_Rally'!E7+'Kst85_-_Specialsök(NW)'!E7+'Kst_90_-_Agility'!E7+'Kst_95_-_Drag'!E7+Kst_9500_Allmänna_Arvsfonden!E7)</f>
        <v>4888</v>
      </c>
      <c r="F7" s="10">
        <f>SUM('Kst_01-_Gemensam'!F7+'Kst_10_-_Tävling'!F7+'Kst_20_-_HUS'!F7+'Kst_30_-_Styrelse'!F7+'Kst_40_-_Kök'!F7+'Kst_50_-_Stugan'!F7+'Kst_70_-_RUS'!F7+'Kst_80_-_Rally'!F7+'Kst85_-_Specialsök(NW)'!F7+'Kst_90_-_Agility'!F7+'Kst_95_-_Drag'!F7+Kst_9500_Allmänna_Arvsfonden!F7)</f>
        <v>6000</v>
      </c>
    </row>
    <row r="8" spans="1:8" ht="12.75" customHeight="1">
      <c r="A8" s="12">
        <v>3013</v>
      </c>
      <c r="B8" s="9" t="s">
        <v>11</v>
      </c>
      <c r="C8" s="10">
        <f>SUM('Kst_01-_Gemensam'!C8+'Kst_10_-_Tävling'!C8+'Kst_20_-_HUS'!C8+'Kst_30_-_Styrelse'!C8+'Kst_40_-_Kök'!C8+'Kst_50_-_Stugan'!C8+'Kst_70_-_RUS'!C8+'Kst_80_-_Rally'!C8+'Kst85_-_Specialsök(NW)'!C8+'Kst_90_-_Agility'!C8+'Kst_95_-_Drag'!C8+Kst_9500_Allmänna_Arvsfonden!C8)</f>
        <v>46400</v>
      </c>
      <c r="D8" s="10">
        <f>SUM('Kst_01-_Gemensam'!D8+'Kst_10_-_Tävling'!D8+'Kst_20_-_HUS'!D8+'Kst_30_-_Styrelse'!D8+'Kst_40_-_Kök'!D8+'Kst_50_-_Stugan'!D8+'Kst_70_-_RUS'!D8+'Kst_80_-_Rally'!D8+'Kst85_-_Specialsök(NW)'!D8+'Kst_90_-_Agility'!D8+'Kst_95_-_Drag'!D8+Kst_9500_Allmänna_Arvsfonden!D8)</f>
        <v>75580</v>
      </c>
      <c r="E8" s="10">
        <f>SUM('Kst_01-_Gemensam'!E8+'Kst_10_-_Tävling'!E8+'Kst_20_-_HUS'!E8+'Kst_30_-_Styrelse'!E8+'Kst_40_-_Kök'!E8+'Kst_50_-_Stugan'!E8+'Kst_70_-_RUS'!E8+'Kst_80_-_Rally'!E8+'Kst85_-_Specialsök(NW)'!E8+'Kst_90_-_Agility'!E8+'Kst_95_-_Drag'!E8+Kst_9500_Allmänna_Arvsfonden!E8)</f>
        <v>98543</v>
      </c>
      <c r="F8" s="10">
        <f>SUM('Kst_01-_Gemensam'!F8+'Kst_10_-_Tävling'!F8+'Kst_20_-_HUS'!F8+'Kst_30_-_Styrelse'!F8+'Kst_40_-_Kök'!F8+'Kst_50_-_Stugan'!F8+'Kst_70_-_RUS'!F8+'Kst_80_-_Rally'!F8+'Kst85_-_Specialsök(NW)'!F8+'Kst_90_-_Agility'!F8+'Kst_95_-_Drag'!F8+Kst_9500_Allmänna_Arvsfonden!F8)</f>
        <v>100640</v>
      </c>
    </row>
    <row r="9" spans="1:8" ht="12.75" customHeight="1">
      <c r="A9" s="12">
        <v>3014</v>
      </c>
      <c r="B9" s="9" t="s">
        <v>12</v>
      </c>
      <c r="C9" s="10">
        <f>SUM('Kst_01-_Gemensam'!C9+'Kst_10_-_Tävling'!C9+'Kst_20_-_HUS'!C9+'Kst_30_-_Styrelse'!C9+'Kst_40_-_Kök'!C9+'Kst_50_-_Stugan'!C9+'Kst_70_-_RUS'!C9+'Kst_80_-_Rally'!C9+'Kst85_-_Specialsök(NW)'!C9+'Kst_90_-_Agility'!C9+'Kst_95_-_Drag'!C9+Kst_9500_Allmänna_Arvsfonden!C9)</f>
        <v>10300</v>
      </c>
      <c r="D9" s="10">
        <f>SUM('Kst_01-_Gemensam'!D9+'Kst_10_-_Tävling'!D9+'Kst_20_-_HUS'!D9+'Kst_30_-_Styrelse'!D9+'Kst_40_-_Kök'!D9+'Kst_50_-_Stugan'!D9+'Kst_70_-_RUS'!D9+'Kst_80_-_Rally'!D9+'Kst85_-_Specialsök(NW)'!D9+'Kst_90_-_Agility'!D9+'Kst_95_-_Drag'!D9+Kst_9500_Allmänna_Arvsfonden!D9)</f>
        <v>6000</v>
      </c>
      <c r="E9" s="10">
        <f>SUM('Kst_01-_Gemensam'!E9+'Kst_10_-_Tävling'!E9+'Kst_20_-_HUS'!E9+'Kst_30_-_Styrelse'!E9+'Kst_40_-_Kök'!E9+'Kst_50_-_Stugan'!E9+'Kst_70_-_RUS'!E9+'Kst_80_-_Rally'!E9+'Kst85_-_Specialsök(NW)'!E9+'Kst_90_-_Agility'!E9+'Kst_95_-_Drag'!E9+Kst_9500_Allmänna_Arvsfonden!E9)</f>
        <v>700</v>
      </c>
      <c r="F9" s="10">
        <f>SUM('Kst_01-_Gemensam'!F9+'Kst_10_-_Tävling'!F9+'Kst_20_-_HUS'!F9+'Kst_30_-_Styrelse'!F9+'Kst_40_-_Kök'!F9+'Kst_50_-_Stugan'!F9+'Kst_70_-_RUS'!F9+'Kst_80_-_Rally'!F9+'Kst85_-_Specialsök(NW)'!F9+'Kst_90_-_Agility'!F9+'Kst_95_-_Drag'!F9+Kst_9500_Allmänna_Arvsfonden!F9)</f>
        <v>6000</v>
      </c>
    </row>
    <row r="10" spans="1:8" ht="12.75" customHeight="1">
      <c r="A10" s="12">
        <v>3015</v>
      </c>
      <c r="B10" s="9" t="s">
        <v>13</v>
      </c>
      <c r="C10" s="10">
        <f>SUM('Kst_01-_Gemensam'!C10+'Kst_10_-_Tävling'!C10+'Kst_20_-_HUS'!C10+'Kst_30_-_Styrelse'!C10+'Kst_40_-_Kök'!C10+'Kst_50_-_Stugan'!C10+'Kst_70_-_RUS'!C10+'Kst_80_-_Rally'!C10+'Kst85_-_Specialsök(NW)'!C10+'Kst_90_-_Agility'!C10+'Kst_95_-_Drag'!C10+Kst_9500_Allmänna_Arvsfonden!C10)</f>
        <v>11650</v>
      </c>
      <c r="D10" s="10">
        <f>SUM('Kst_01-_Gemensam'!D10+'Kst_10_-_Tävling'!D10+'Kst_20_-_HUS'!D10+'Kst_30_-_Styrelse'!D10+'Kst_40_-_Kök'!D10+'Kst_50_-_Stugan'!D10+'Kst_70_-_RUS'!D10+'Kst_80_-_Rally'!D10+'Kst85_-_Specialsök(NW)'!D10+'Kst_90_-_Agility'!D10+'Kst_95_-_Drag'!D10+Kst_9500_Allmänna_Arvsfonden!D10)</f>
        <v>9700</v>
      </c>
      <c r="E10" s="10">
        <f>SUM('Kst_01-_Gemensam'!E10+'Kst_10_-_Tävling'!E10+'Kst_20_-_HUS'!E10+'Kst_30_-_Styrelse'!E10+'Kst_40_-_Kök'!E10+'Kst_50_-_Stugan'!E10+'Kst_70_-_RUS'!E10+'Kst_80_-_Rally'!E10+'Kst85_-_Specialsök(NW)'!E10+'Kst_90_-_Agility'!E10+'Kst_95_-_Drag'!E10+Kst_9500_Allmänna_Arvsfonden!E10)</f>
        <v>2990</v>
      </c>
      <c r="F10" s="10">
        <f>SUM('Kst_01-_Gemensam'!F10+'Kst_10_-_Tävling'!F10+'Kst_20_-_HUS'!F10+'Kst_30_-_Styrelse'!F10+'Kst_40_-_Kök'!F10+'Kst_50_-_Stugan'!F10+'Kst_70_-_RUS'!F10+'Kst_80_-_Rally'!F10+'Kst85_-_Specialsök(NW)'!F10+'Kst_90_-_Agility'!F10+'Kst_95_-_Drag'!F10+Kst_9500_Allmänna_Arvsfonden!F10)</f>
        <v>9750</v>
      </c>
      <c r="H10" s="13"/>
    </row>
    <row r="11" spans="1:8" ht="12.75" customHeight="1">
      <c r="A11" s="12">
        <v>3016</v>
      </c>
      <c r="B11" s="9" t="s">
        <v>14</v>
      </c>
      <c r="C11" s="10">
        <f>SUM('Kst_01-_Gemensam'!C11+'Kst_10_-_Tävling'!C11+'Kst_20_-_HUS'!C11+'Kst_30_-_Styrelse'!C11+'Kst_40_-_Kök'!C11+'Kst_50_-_Stugan'!C11+'Kst_70_-_RUS'!C11+'Kst_80_-_Rally'!C11+'Kst85_-_Specialsök(NW)'!C11+'Kst_90_-_Agility'!C11+'Kst_95_-_Drag'!C11+Kst_9500_Allmänna_Arvsfonden!C11)</f>
        <v>31026.33</v>
      </c>
      <c r="D11" s="10">
        <f>SUM('Kst_01-_Gemensam'!D11+'Kst_10_-_Tävling'!D11+'Kst_20_-_HUS'!D11+'Kst_30_-_Styrelse'!D11+'Kst_40_-_Kök'!D11+'Kst_50_-_Stugan'!D11+'Kst_70_-_RUS'!D11+'Kst_80_-_Rally'!D11+'Kst85_-_Specialsök(NW)'!D11+'Kst_90_-_Agility'!D11+'Kst_95_-_Drag'!D11+Kst_9500_Allmänna_Arvsfonden!D11)</f>
        <v>25000</v>
      </c>
      <c r="E11" s="10">
        <f>SUM('Kst_01-_Gemensam'!E11+'Kst_10_-_Tävling'!E11+'Kst_20_-_HUS'!E11+'Kst_30_-_Styrelse'!E11+'Kst_40_-_Kök'!E11+'Kst_50_-_Stugan'!E11+'Kst_70_-_RUS'!E11+'Kst_80_-_Rally'!E11+'Kst85_-_Specialsök(NW)'!E11+'Kst_90_-_Agility'!E11+'Kst_95_-_Drag'!E11+Kst_9500_Allmänna_Arvsfonden!E11)</f>
        <v>26871</v>
      </c>
      <c r="F11" s="10">
        <f>SUM('Kst_01-_Gemensam'!F11+'Kst_10_-_Tävling'!F11+'Kst_20_-_HUS'!F11+'Kst_30_-_Styrelse'!F11+'Kst_40_-_Kök'!F11+'Kst_50_-_Stugan'!F11+'Kst_70_-_RUS'!F11+'Kst_80_-_Rally'!F11+'Kst85_-_Specialsök(NW)'!F11+'Kst_90_-_Agility'!F11+'Kst_95_-_Drag'!F11+Kst_9500_Allmänna_Arvsfonden!F11)</f>
        <v>30000</v>
      </c>
    </row>
    <row r="12" spans="1:8" ht="12.75" customHeight="1">
      <c r="A12" s="12">
        <v>3017</v>
      </c>
      <c r="B12" s="9" t="s">
        <v>15</v>
      </c>
      <c r="C12" s="10">
        <f>SUM('Kst_01-_Gemensam'!C12+'Kst_10_-_Tävling'!C12+'Kst_20_-_HUS'!C12+'Kst_30_-_Styrelse'!C12+'Kst_40_-_Kök'!C12+'Kst_50_-_Stugan'!C12+'Kst_70_-_RUS'!C12+'Kst_80_-_Rally'!C12+'Kst85_-_Specialsök(NW)'!C12+'Kst_90_-_Agility'!C12+'Kst_95_-_Drag'!C12+Kst_9500_Allmänna_Arvsfonden!C12)</f>
        <v>1000</v>
      </c>
      <c r="D12" s="10">
        <f>SUM('Kst_01-_Gemensam'!D12+'Kst_10_-_Tävling'!D12+'Kst_20_-_HUS'!D12+'Kst_30_-_Styrelse'!D12+'Kst_40_-_Kök'!D12+'Kst_50_-_Stugan'!D12+'Kst_70_-_RUS'!D12+'Kst_80_-_Rally'!D12+'Kst85_-_Specialsök(NW)'!D12+'Kst_90_-_Agility'!D12+'Kst_95_-_Drag'!D12+Kst_9500_Allmänna_Arvsfonden!D12)</f>
        <v>600</v>
      </c>
      <c r="E12" s="10">
        <f>SUM('Kst_01-_Gemensam'!E12+'Kst_10_-_Tävling'!E12+'Kst_20_-_HUS'!E12+'Kst_30_-_Styrelse'!E12+'Kst_40_-_Kök'!E12+'Kst_50_-_Stugan'!E12+'Kst_70_-_RUS'!E12+'Kst_80_-_Rally'!E12+'Kst85_-_Specialsök(NW)'!E12+'Kst_90_-_Agility'!E12+'Kst_95_-_Drag'!E12+Kst_9500_Allmänna_Arvsfonden!E12)</f>
        <v>2750</v>
      </c>
      <c r="F12" s="10">
        <f>SUM('Kst_01-_Gemensam'!F12+'Kst_10_-_Tävling'!F12+'Kst_20_-_HUS'!F12+'Kst_30_-_Styrelse'!F12+'Kst_40_-_Kök'!F12+'Kst_50_-_Stugan'!F12+'Kst_70_-_RUS'!F12+'Kst_80_-_Rally'!F12+'Kst85_-_Specialsök(NW)'!F12+'Kst_90_-_Agility'!F12+'Kst_95_-_Drag'!F12+Kst_9500_Allmänna_Arvsfonden!F12)</f>
        <v>600</v>
      </c>
    </row>
    <row r="13" spans="1:8" ht="12.75" customHeight="1">
      <c r="A13" s="12">
        <v>3018</v>
      </c>
      <c r="B13" s="9" t="s">
        <v>16</v>
      </c>
      <c r="C13" s="10">
        <f>SUM('Kst_01-_Gemensam'!C13+'Kst_10_-_Tävling'!C13+'Kst_20_-_HUS'!C13+'Kst_30_-_Styrelse'!C13+'Kst_40_-_Kök'!C13+'Kst_50_-_Stugan'!C13+'Kst_70_-_RUS'!C13+'Kst_80_-_Rally'!C13+'Kst85_-_Specialsök(NW)'!C13+'Kst_90_-_Agility'!C13+'Kst_95_-_Drag'!C13+Kst_9500_Allmänna_Arvsfonden!C13)</f>
        <v>0</v>
      </c>
      <c r="D13" s="10">
        <f>SUM('Kst_01-_Gemensam'!D13+'Kst_10_-_Tävling'!D13+'Kst_20_-_HUS'!D13+'Kst_30_-_Styrelse'!D13+'Kst_40_-_Kök'!D13+'Kst_50_-_Stugan'!D13+'Kst_70_-_RUS'!D13+'Kst_80_-_Rally'!D13+'Kst85_-_Specialsök(NW)'!D13+'Kst_90_-_Agility'!D13+'Kst_95_-_Drag'!D13+Kst_9500_Allmänna_Arvsfonden!D13)</f>
        <v>0</v>
      </c>
      <c r="E13" s="10">
        <f>SUM('Kst_01-_Gemensam'!E13+'Kst_10_-_Tävling'!E13+'Kst_20_-_HUS'!E13+'Kst_30_-_Styrelse'!E13+'Kst_40_-_Kök'!E13+'Kst_50_-_Stugan'!E13+'Kst_70_-_RUS'!E13+'Kst_80_-_Rally'!E13+'Kst85_-_Specialsök(NW)'!E13+'Kst_90_-_Agility'!E13+'Kst_95_-_Drag'!E13+Kst_9500_Allmänna_Arvsfonden!E13)</f>
        <v>0</v>
      </c>
      <c r="F13" s="10">
        <f>SUM('Kst_01-_Gemensam'!F13+'Kst_10_-_Tävling'!F13+'Kst_20_-_HUS'!F13+'Kst_30_-_Styrelse'!F13+'Kst_40_-_Kök'!F13+'Kst_50_-_Stugan'!F13+'Kst_70_-_RUS'!F13+'Kst_80_-_Rally'!F13+'Kst85_-_Specialsök(NW)'!F13+'Kst_90_-_Agility'!F13+'Kst_95_-_Drag'!F13+Kst_9500_Allmänna_Arvsfonden!F13)</f>
        <v>0</v>
      </c>
    </row>
    <row r="14" spans="1:8" ht="12.75" customHeight="1">
      <c r="A14" s="12">
        <v>3020</v>
      </c>
      <c r="B14" s="9" t="s">
        <v>17</v>
      </c>
      <c r="C14" s="10">
        <f>SUM('Kst_01-_Gemensam'!C14+'Kst_10_-_Tävling'!C14+'Kst_20_-_HUS'!C14+'Kst_30_-_Styrelse'!C14+'Kst_40_-_Kök'!C14+'Kst_50_-_Stugan'!C14+'Kst_70_-_RUS'!C14+'Kst_80_-_Rally'!C14+'Kst85_-_Specialsök(NW)'!C14+'Kst_90_-_Agility'!C14+'Kst_95_-_Drag'!C14+Kst_9500_Allmänna_Arvsfonden!C14)</f>
        <v>0</v>
      </c>
      <c r="D14" s="10">
        <f>SUM('Kst_01-_Gemensam'!D14+'Kst_10_-_Tävling'!D14+'Kst_20_-_HUS'!D14+'Kst_30_-_Styrelse'!D14+'Kst_40_-_Kök'!D14+'Kst_50_-_Stugan'!D14+'Kst_70_-_RUS'!D14+'Kst_80_-_Rally'!D14+'Kst85_-_Specialsök(NW)'!D14+'Kst_90_-_Agility'!D14+'Kst_95_-_Drag'!D14+Kst_9500_Allmänna_Arvsfonden!D14)</f>
        <v>1500</v>
      </c>
      <c r="E14" s="10">
        <f>SUM('Kst_01-_Gemensam'!E14+'Kst_10_-_Tävling'!E14+'Kst_20_-_HUS'!E14+'Kst_30_-_Styrelse'!E14+'Kst_40_-_Kök'!E14+'Kst_50_-_Stugan'!E14+'Kst_70_-_RUS'!E14+'Kst_80_-_Rally'!E14+'Kst85_-_Specialsök(NW)'!E14+'Kst_90_-_Agility'!E14+'Kst_95_-_Drag'!E14+Kst_9500_Allmänna_Arvsfonden!E14)</f>
        <v>0</v>
      </c>
      <c r="F14" s="10">
        <f>SUM('Kst_01-_Gemensam'!F14+'Kst_10_-_Tävling'!F14+'Kst_20_-_HUS'!F14+'Kst_30_-_Styrelse'!F14+'Kst_40_-_Kök'!F14+'Kst_50_-_Stugan'!F14+'Kst_70_-_RUS'!F14+'Kst_80_-_Rally'!F14+'Kst85_-_Specialsök(NW)'!F14+'Kst_90_-_Agility'!F14+'Kst_95_-_Drag'!F14+Kst_9500_Allmänna_Arvsfonden!F14)</f>
        <v>0</v>
      </c>
      <c r="G14" s="13"/>
    </row>
    <row r="15" spans="1:8" ht="12.75" customHeight="1">
      <c r="A15" s="12">
        <v>3021</v>
      </c>
      <c r="B15" s="9" t="s">
        <v>18</v>
      </c>
      <c r="C15" s="10">
        <f>SUM('Kst_01-_Gemensam'!C15+'Kst_10_-_Tävling'!C15+'Kst_20_-_HUS'!C15+'Kst_30_-_Styrelse'!C15+'Kst_40_-_Kök'!C15+'Kst_50_-_Stugan'!C15+'Kst_70_-_RUS'!C15+'Kst_80_-_Rally'!C15+'Kst85_-_Specialsök(NW)'!C15+'Kst_90_-_Agility'!C15+'Kst_95_-_Drag'!C15+Kst_9500_Allmänna_Arvsfonden!C15)</f>
        <v>0</v>
      </c>
      <c r="D15" s="10">
        <f>SUM('Kst_01-_Gemensam'!D15+'Kst_10_-_Tävling'!D15+'Kst_20_-_HUS'!D15+'Kst_30_-_Styrelse'!D15+'Kst_40_-_Kök'!D15+'Kst_50_-_Stugan'!D15+'Kst_70_-_RUS'!D15+'Kst_80_-_Rally'!D15+'Kst85_-_Specialsök(NW)'!D15+'Kst_90_-_Agility'!D15+'Kst_95_-_Drag'!D15+Kst_9500_Allmänna_Arvsfonden!D15)</f>
        <v>0</v>
      </c>
      <c r="E15" s="10">
        <f>SUM('Kst_01-_Gemensam'!E15+'Kst_10_-_Tävling'!E15+'Kst_20_-_HUS'!E15+'Kst_30_-_Styrelse'!E15+'Kst_40_-_Kök'!E15+'Kst_50_-_Stugan'!E15+'Kst_70_-_RUS'!E15+'Kst_80_-_Rally'!E15+'Kst85_-_Specialsök(NW)'!E15+'Kst_90_-_Agility'!E15+'Kst_95_-_Drag'!E15+Kst_9500_Allmänna_Arvsfonden!E15)</f>
        <v>0</v>
      </c>
      <c r="F15" s="10">
        <f>SUM('Kst_01-_Gemensam'!F15+'Kst_10_-_Tävling'!F15+'Kst_20_-_HUS'!F15+'Kst_30_-_Styrelse'!F15+'Kst_40_-_Kök'!F15+'Kst_50_-_Stugan'!F15+'Kst_70_-_RUS'!F15+'Kst_80_-_Rally'!F15+'Kst85_-_Specialsök(NW)'!F15+'Kst_90_-_Agility'!F15+'Kst_95_-_Drag'!F15+Kst_9500_Allmänna_Arvsfonden!F15)</f>
        <v>0</v>
      </c>
    </row>
    <row r="16" spans="1:8" ht="12.75" customHeight="1">
      <c r="A16" s="12">
        <v>3022</v>
      </c>
      <c r="B16" s="9" t="s">
        <v>19</v>
      </c>
      <c r="C16" s="10">
        <f>SUM('Kst_01-_Gemensam'!C16+'Kst_10_-_Tävling'!C16+'Kst_20_-_HUS'!C16+'Kst_30_-_Styrelse'!C16+'Kst_40_-_Kök'!C16+'Kst_50_-_Stugan'!C16+'Kst_70_-_RUS'!C16+'Kst_80_-_Rally'!C16+'Kst85_-_Specialsök(NW)'!C16+'Kst_90_-_Agility'!C16+'Kst_95_-_Drag'!C16+Kst_9500_Allmänna_Arvsfonden!C16)</f>
        <v>18000</v>
      </c>
      <c r="D16" s="10">
        <f>SUM('Kst_01-_Gemensam'!D16+'Kst_10_-_Tävling'!D16+'Kst_20_-_HUS'!D16+'Kst_30_-_Styrelse'!D16+'Kst_40_-_Kök'!D16+'Kst_50_-_Stugan'!D16+'Kst_70_-_RUS'!D16+'Kst_80_-_Rally'!D16+'Kst85_-_Specialsök(NW)'!D16+'Kst_90_-_Agility'!D16+'Kst_95_-_Drag'!D16+Kst_9500_Allmänna_Arvsfonden!D16)</f>
        <v>31200</v>
      </c>
      <c r="E16" s="10">
        <f>SUM('Kst_01-_Gemensam'!E16+'Kst_10_-_Tävling'!E16+'Kst_20_-_HUS'!E16+'Kst_30_-_Styrelse'!E16+'Kst_40_-_Kök'!E16+'Kst_50_-_Stugan'!E16+'Kst_70_-_RUS'!E16+'Kst_80_-_Rally'!E16+'Kst85_-_Specialsök(NW)'!E16+'Kst_90_-_Agility'!E16+'Kst_95_-_Drag'!E16+Kst_9500_Allmänna_Arvsfonden!E16)</f>
        <v>0</v>
      </c>
      <c r="F16" s="10">
        <f>SUM('Kst_01-_Gemensam'!F16+'Kst_10_-_Tävling'!F16+'Kst_20_-_HUS'!F16+'Kst_30_-_Styrelse'!F16+'Kst_40_-_Kök'!F16+'Kst_50_-_Stugan'!F16+'Kst_70_-_RUS'!F16+'Kst_80_-_Rally'!F16+'Kst85_-_Specialsök(NW)'!F16+'Kst_90_-_Agility'!F16+'Kst_95_-_Drag'!F16+Kst_9500_Allmänna_Arvsfonden!F16)</f>
        <v>0</v>
      </c>
    </row>
    <row r="17" spans="1:6" ht="12.75" customHeight="1">
      <c r="A17" s="12">
        <v>3023</v>
      </c>
      <c r="B17" s="9" t="s">
        <v>20</v>
      </c>
      <c r="C17" s="10">
        <f>SUM('Kst_01-_Gemensam'!C17+'Kst_10_-_Tävling'!C17+'Kst_20_-_HUS'!C17+'Kst_30_-_Styrelse'!C17+'Kst_40_-_Kök'!C17+'Kst_50_-_Stugan'!C17+'Kst_70_-_RUS'!C17+'Kst_80_-_Rally'!C17+'Kst85_-_Specialsök(NW)'!C17+'Kst_90_-_Agility'!C17+'Kst_95_-_Drag'!C17+Kst_9500_Allmänna_Arvsfonden!C17)</f>
        <v>73080.5</v>
      </c>
      <c r="D17" s="10">
        <f>SUM('Kst_01-_Gemensam'!D17+'Kst_10_-_Tävling'!D17+'Kst_20_-_HUS'!D17+'Kst_30_-_Styrelse'!D17+'Kst_40_-_Kök'!D17+'Kst_50_-_Stugan'!D17+'Kst_70_-_RUS'!D17+'Kst_80_-_Rally'!D17+'Kst85_-_Specialsök(NW)'!D17+'Kst_90_-_Agility'!D17+'Kst_95_-_Drag'!D17+Kst_9500_Allmänna_Arvsfonden!D17)</f>
        <v>0</v>
      </c>
      <c r="E17" s="10">
        <f>SUM('Kst_01-_Gemensam'!E17+'Kst_10_-_Tävling'!E17+'Kst_20_-_HUS'!E17+'Kst_30_-_Styrelse'!E17+'Kst_40_-_Kök'!E17+'Kst_50_-_Stugan'!E17+'Kst_70_-_RUS'!E17+'Kst_80_-_Rally'!E17+'Kst85_-_Specialsök(NW)'!E17+'Kst_90_-_Agility'!E17+'Kst_95_-_Drag'!E17+Kst_9500_Allmänna_Arvsfonden!E17)</f>
        <v>0</v>
      </c>
      <c r="F17" s="10">
        <f>SUM('Kst_01-_Gemensam'!F17+'Kst_10_-_Tävling'!F17+'Kst_20_-_HUS'!F17+'Kst_30_-_Styrelse'!F17+'Kst_40_-_Kök'!F17+'Kst_50_-_Stugan'!F17+'Kst_70_-_RUS'!F17+'Kst_80_-_Rally'!F17+'Kst85_-_Specialsök(NW)'!F17+'Kst_90_-_Agility'!F17+'Kst_95_-_Drag'!F17+Kst_9500_Allmänna_Arvsfonden!F17)</f>
        <v>0</v>
      </c>
    </row>
    <row r="18" spans="1:6" ht="12.75" customHeight="1">
      <c r="A18" s="12">
        <v>3024</v>
      </c>
      <c r="B18" s="9" t="s">
        <v>21</v>
      </c>
      <c r="C18" s="10">
        <f>SUM('Kst_01-_Gemensam'!C18+'Kst_10_-_Tävling'!C18+'Kst_20_-_HUS'!C18+'Kst_30_-_Styrelse'!C18+'Kst_40_-_Kök'!C18+'Kst_50_-_Stugan'!C18+'Kst_70_-_RUS'!C18+'Kst_80_-_Rally'!C18+'Kst85_-_Specialsök(NW)'!C18+'Kst_90_-_Agility'!C18+'Kst_95_-_Drag'!C18+Kst_9500_Allmänna_Arvsfonden!C18)</f>
        <v>1557</v>
      </c>
      <c r="D18" s="10">
        <f>SUM('Kst_01-_Gemensam'!D18+'Kst_10_-_Tävling'!D18+'Kst_20_-_HUS'!D18+'Kst_30_-_Styrelse'!D18+'Kst_40_-_Kök'!D18+'Kst_50_-_Stugan'!D18+'Kst_70_-_RUS'!D18+'Kst_80_-_Rally'!D18+'Kst85_-_Specialsök(NW)'!D18+'Kst_90_-_Agility'!D18+'Kst_95_-_Drag'!D18+Kst_9500_Allmänna_Arvsfonden!D18)</f>
        <v>1800</v>
      </c>
      <c r="E18" s="10">
        <f>SUM('Kst_01-_Gemensam'!E18+'Kst_10_-_Tävling'!E18+'Kst_20_-_HUS'!E18+'Kst_30_-_Styrelse'!E18+'Kst_40_-_Kök'!E18+'Kst_50_-_Stugan'!E18+'Kst_70_-_RUS'!E18+'Kst_80_-_Rally'!E18+'Kst85_-_Specialsök(NW)'!E18+'Kst_90_-_Agility'!E18+'Kst_95_-_Drag'!E18+Kst_9500_Allmänna_Arvsfonden!E18)</f>
        <v>166</v>
      </c>
      <c r="F18" s="10">
        <f>SUM('Kst_01-_Gemensam'!F18+'Kst_10_-_Tävling'!F18+'Kst_20_-_HUS'!F18+'Kst_30_-_Styrelse'!F18+'Kst_40_-_Kök'!F18+'Kst_50_-_Stugan'!F18+'Kst_70_-_RUS'!F18+'Kst_80_-_Rally'!F18+'Kst85_-_Specialsök(NW)'!F18+'Kst_90_-_Agility'!F18+'Kst_95_-_Drag'!F18+Kst_9500_Allmänna_Arvsfonden!F18)</f>
        <v>1500</v>
      </c>
    </row>
    <row r="19" spans="1:6" ht="12.75" customHeight="1">
      <c r="A19" s="12">
        <v>3025</v>
      </c>
      <c r="B19" s="9" t="s">
        <v>22</v>
      </c>
      <c r="C19" s="10">
        <f>SUM('Kst_01-_Gemensam'!C19+'Kst_10_-_Tävling'!C19+'Kst_20_-_HUS'!C19+'Kst_30_-_Styrelse'!C19+'Kst_40_-_Kök'!C19+'Kst_50_-_Stugan'!C19+'Kst_70_-_RUS'!C19+'Kst_80_-_Rally'!C19+'Kst85_-_Specialsök(NW)'!C19+'Kst_90_-_Agility'!C19+'Kst_95_-_Drag'!C19+Kst_9500_Allmänna_Arvsfonden!C19)</f>
        <v>7500</v>
      </c>
      <c r="D19" s="10">
        <f>SUM('Kst_01-_Gemensam'!D19+'Kst_10_-_Tävling'!D19+'Kst_20_-_HUS'!D19+'Kst_30_-_Styrelse'!D19+'Kst_40_-_Kök'!D19+'Kst_50_-_Stugan'!D19+'Kst_70_-_RUS'!D19+'Kst_80_-_Rally'!D19+'Kst85_-_Specialsök(NW)'!D19+'Kst_90_-_Agility'!D19+'Kst_95_-_Drag'!D19+Kst_9500_Allmänna_Arvsfonden!D19)</f>
        <v>5000</v>
      </c>
      <c r="E19" s="10">
        <f>SUM('Kst_01-_Gemensam'!E19+'Kst_10_-_Tävling'!E19+'Kst_20_-_HUS'!E19+'Kst_30_-_Styrelse'!E19+'Kst_40_-_Kök'!E19+'Kst_50_-_Stugan'!E19+'Kst_70_-_RUS'!E19+'Kst_80_-_Rally'!E19+'Kst85_-_Specialsök(NW)'!E19+'Kst_90_-_Agility'!E19+'Kst_95_-_Drag'!E19+Kst_9500_Allmänna_Arvsfonden!E19)</f>
        <v>3220</v>
      </c>
      <c r="F19" s="10">
        <f>SUM('Kst_01-_Gemensam'!F19+'Kst_10_-_Tävling'!F19+'Kst_20_-_HUS'!F19+'Kst_30_-_Styrelse'!F19+'Kst_40_-_Kök'!F19+'Kst_50_-_Stugan'!F19+'Kst_70_-_RUS'!F19+'Kst_80_-_Rally'!F19+'Kst85_-_Specialsök(NW)'!F19+'Kst_90_-_Agility'!F19+'Kst_95_-_Drag'!F19+Kst_9500_Allmänna_Arvsfonden!F19)</f>
        <v>4750</v>
      </c>
    </row>
    <row r="20" spans="1:6" ht="12.75" customHeight="1">
      <c r="A20" s="12">
        <v>3026</v>
      </c>
      <c r="B20" s="9" t="s">
        <v>23</v>
      </c>
      <c r="C20" s="10">
        <f>SUM('Kst_01-_Gemensam'!C20+'Kst_10_-_Tävling'!C20+'Kst_20_-_HUS'!C20+'Kst_30_-_Styrelse'!C20+'Kst_40_-_Kök'!C20+'Kst_50_-_Stugan'!C20+'Kst_70_-_RUS'!C20+'Kst_80_-_Rally'!C20+'Kst85_-_Specialsök(NW)'!C20+'Kst_90_-_Agility'!C20+'Kst_95_-_Drag'!C20+Kst_9500_Allmänna_Arvsfonden!C20)</f>
        <v>0</v>
      </c>
      <c r="D20" s="10">
        <f>SUM('Kst_01-_Gemensam'!D20+'Kst_10_-_Tävling'!D20+'Kst_20_-_HUS'!D20+'Kst_30_-_Styrelse'!D20+'Kst_40_-_Kök'!D20+'Kst_50_-_Stugan'!D20+'Kst_70_-_RUS'!D20+'Kst_80_-_Rally'!D20+'Kst85_-_Specialsök(NW)'!D20+'Kst_90_-_Agility'!D20+'Kst_95_-_Drag'!D20+Kst_9500_Allmänna_Arvsfonden!D20)</f>
        <v>0</v>
      </c>
      <c r="E20" s="10">
        <f>SUM('Kst_01-_Gemensam'!E20+'Kst_10_-_Tävling'!E20+'Kst_20_-_HUS'!E20+'Kst_30_-_Styrelse'!E20+'Kst_40_-_Kök'!E20+'Kst_50_-_Stugan'!E20+'Kst_70_-_RUS'!E20+'Kst_80_-_Rally'!E20+'Kst85_-_Specialsök(NW)'!E20+'Kst_90_-_Agility'!E20+'Kst_95_-_Drag'!E20+Kst_9500_Allmänna_Arvsfonden!E20)</f>
        <v>0</v>
      </c>
      <c r="F20" s="10">
        <f>SUM('Kst_01-_Gemensam'!F20+'Kst_10_-_Tävling'!F20+'Kst_20_-_HUS'!F20+'Kst_30_-_Styrelse'!F20+'Kst_40_-_Kök'!F20+'Kst_50_-_Stugan'!F20+'Kst_70_-_RUS'!F20+'Kst_80_-_Rally'!F20+'Kst85_-_Specialsök(NW)'!F20+'Kst_90_-_Agility'!F20+'Kst_95_-_Drag'!F20+Kst_9500_Allmänna_Arvsfonden!F20)</f>
        <v>0</v>
      </c>
    </row>
    <row r="21" spans="1:6" ht="12.75" customHeight="1">
      <c r="A21" s="12">
        <v>3028</v>
      </c>
      <c r="B21" s="9" t="s">
        <v>24</v>
      </c>
      <c r="C21" s="10">
        <f>SUM('Kst_01-_Gemensam'!C21+'Kst_10_-_Tävling'!C21+'Kst_20_-_HUS'!C21+'Kst_30_-_Styrelse'!C21+'Kst_40_-_Kök'!C21+'Kst_50_-_Stugan'!C21+'Kst_70_-_RUS'!C21+'Kst_80_-_Rally'!C21+'Kst85_-_Specialsök(NW)'!C21+'Kst_90_-_Agility'!C21+'Kst_95_-_Drag'!C21+Kst_9500_Allmänna_Arvsfonden!C21)</f>
        <v>11710</v>
      </c>
      <c r="D21" s="10">
        <f>SUM('Kst_01-_Gemensam'!D21+'Kst_10_-_Tävling'!D21+'Kst_20_-_HUS'!D21+'Kst_30_-_Styrelse'!D21+'Kst_40_-_Kök'!D21+'Kst_50_-_Stugan'!D21+'Kst_70_-_RUS'!D21+'Kst_80_-_Rally'!D21+'Kst85_-_Specialsök(NW)'!D21+'Kst_90_-_Agility'!D21+'Kst_95_-_Drag'!D21+Kst_9500_Allmänna_Arvsfonden!D21)</f>
        <v>11000</v>
      </c>
      <c r="E21" s="10">
        <f>SUM('Kst_01-_Gemensam'!E21+'Kst_10_-_Tävling'!E21+'Kst_20_-_HUS'!E21+'Kst_30_-_Styrelse'!E21+'Kst_40_-_Kök'!E21+'Kst_50_-_Stugan'!E21+'Kst_70_-_RUS'!E21+'Kst_80_-_Rally'!E21+'Kst85_-_Specialsök(NW)'!E21+'Kst_90_-_Agility'!E21+'Kst_95_-_Drag'!E21+Kst_9500_Allmänna_Arvsfonden!E21)</f>
        <v>4240</v>
      </c>
      <c r="F21" s="10">
        <f>SUM('Kst_01-_Gemensam'!F21+'Kst_10_-_Tävling'!F21+'Kst_20_-_HUS'!F21+'Kst_30_-_Styrelse'!F21+'Kst_40_-_Kök'!F21+'Kst_50_-_Stugan'!F21+'Kst_70_-_RUS'!F21+'Kst_80_-_Rally'!F21+'Kst85_-_Specialsök(NW)'!F21+'Kst_90_-_Agility'!F21+'Kst_95_-_Drag'!F21+Kst_9500_Allmänna_Arvsfonden!F21)</f>
        <v>5400</v>
      </c>
    </row>
    <row r="22" spans="1:6" ht="12.75" customHeight="1">
      <c r="A22" s="12">
        <v>3029</v>
      </c>
      <c r="B22" s="9" t="s">
        <v>25</v>
      </c>
      <c r="C22" s="10">
        <f>SUM('Kst_01-_Gemensam'!C22+'Kst_10_-_Tävling'!C22+'Kst_20_-_HUS'!C22+'Kst_30_-_Styrelse'!C22+'Kst_40_-_Kök'!C22+'Kst_50_-_Stugan'!C22+'Kst_70_-_RUS'!C22+'Kst_80_-_Rally'!C22+'Kst85_-_Specialsök(NW)'!C22+'Kst_90_-_Agility'!C22+'Kst_95_-_Drag'!C22+Kst_9500_Allmänna_Arvsfonden!C22)</f>
        <v>1519</v>
      </c>
      <c r="D22" s="10">
        <f>SUM('Kst_01-_Gemensam'!D22+'Kst_10_-_Tävling'!D22+'Kst_20_-_HUS'!D22+'Kst_30_-_Styrelse'!D22+'Kst_40_-_Kök'!D22+'Kst_50_-_Stugan'!D22+'Kst_70_-_RUS'!D22+'Kst_80_-_Rally'!D22+'Kst85_-_Specialsök(NW)'!D22+'Kst_90_-_Agility'!D22+'Kst_95_-_Drag'!D22+Kst_9500_Allmänna_Arvsfonden!D22)</f>
        <v>500</v>
      </c>
      <c r="E22" s="10">
        <f>SUM('Kst_01-_Gemensam'!E22+'Kst_10_-_Tävling'!E22+'Kst_20_-_HUS'!E22+'Kst_30_-_Styrelse'!E22+'Kst_40_-_Kök'!E22+'Kst_50_-_Stugan'!E22+'Kst_70_-_RUS'!E22+'Kst_80_-_Rally'!E22+'Kst85_-_Specialsök(NW)'!E22+'Kst_90_-_Agility'!E22+'Kst_95_-_Drag'!E22+Kst_9500_Allmänna_Arvsfonden!E22)</f>
        <v>1319</v>
      </c>
      <c r="F22" s="10">
        <f>SUM('Kst_01-_Gemensam'!F22+'Kst_10_-_Tävling'!F22+'Kst_20_-_HUS'!F22+'Kst_30_-_Styrelse'!F22+'Kst_40_-_Kök'!F22+'Kst_50_-_Stugan'!F22+'Kst_70_-_RUS'!F22+'Kst_80_-_Rally'!F22+'Kst85_-_Specialsök(NW)'!F22+'Kst_90_-_Agility'!F22+'Kst_95_-_Drag'!F22+Kst_9500_Allmänna_Arvsfonden!F22)</f>
        <v>750</v>
      </c>
    </row>
    <row r="23" spans="1:6" ht="12.75" customHeight="1">
      <c r="A23" s="12">
        <v>3030</v>
      </c>
      <c r="B23" s="9" t="s">
        <v>26</v>
      </c>
      <c r="C23" s="10">
        <f>SUM('Kst_01-_Gemensam'!C23+'Kst_10_-_Tävling'!C23+'Kst_20_-_HUS'!C23+'Kst_30_-_Styrelse'!C23+'Kst_40_-_Kök'!C23+'Kst_50_-_Stugan'!C23+'Kst_70_-_RUS'!C23+'Kst_80_-_Rally'!C23+'Kst85_-_Specialsök(NW)'!C23+'Kst_90_-_Agility'!C23+'Kst_95_-_Drag'!C23+Kst_9500_Allmänna_Arvsfonden!C23)</f>
        <v>0</v>
      </c>
      <c r="D23" s="10">
        <f>SUM('Kst_01-_Gemensam'!D23+'Kst_10_-_Tävling'!D23+'Kst_20_-_HUS'!D23+'Kst_30_-_Styrelse'!D23+'Kst_40_-_Kök'!D23+'Kst_50_-_Stugan'!D23+'Kst_70_-_RUS'!D23+'Kst_80_-_Rally'!D23+'Kst85_-_Specialsök(NW)'!D23+'Kst_90_-_Agility'!D23+'Kst_95_-_Drag'!D23+Kst_9500_Allmänna_Arvsfonden!D23)</f>
        <v>0</v>
      </c>
      <c r="E23" s="10">
        <f>SUM('Kst_01-_Gemensam'!E23+'Kst_10_-_Tävling'!E23+'Kst_20_-_HUS'!E23+'Kst_30_-_Styrelse'!E23+'Kst_40_-_Kök'!E23+'Kst_50_-_Stugan'!E23+'Kst_70_-_RUS'!E23+'Kst_80_-_Rally'!E23+'Kst85_-_Specialsök(NW)'!E23+'Kst_90_-_Agility'!E23+'Kst_95_-_Drag'!E23+Kst_9500_Allmänna_Arvsfonden!E23)</f>
        <v>0</v>
      </c>
      <c r="F23" s="10">
        <f>SUM('Kst_01-_Gemensam'!F23+'Kst_10_-_Tävling'!F23+'Kst_20_-_HUS'!F23+'Kst_30_-_Styrelse'!F23+'Kst_40_-_Kök'!F23+'Kst_50_-_Stugan'!F23+'Kst_70_-_RUS'!F23+'Kst_80_-_Rally'!F23+'Kst85_-_Specialsök(NW)'!F23+'Kst_90_-_Agility'!F23+'Kst_95_-_Drag'!F23+Kst_9500_Allmänna_Arvsfonden!F23)</f>
        <v>0</v>
      </c>
    </row>
    <row r="24" spans="1:6" ht="12.75" customHeight="1">
      <c r="A24" s="12">
        <v>3040</v>
      </c>
      <c r="B24" s="9" t="s">
        <v>27</v>
      </c>
      <c r="C24" s="10">
        <f>SUM('Kst_01-_Gemensam'!C24+'Kst_10_-_Tävling'!C24+'Kst_20_-_HUS'!C24+'Kst_30_-_Styrelse'!C24+'Kst_40_-_Kök'!C24+'Kst_50_-_Stugan'!C24+'Kst_70_-_RUS'!C24+'Kst_80_-_Rally'!C24+'Kst85_-_Specialsök(NW)'!C24+'Kst_90_-_Agility'!C24+'Kst_95_-_Drag'!C24+Kst_9500_Allmänna_Arvsfonden!C24)</f>
        <v>2600</v>
      </c>
      <c r="D24" s="10">
        <f>SUM('Kst_01-_Gemensam'!D24+'Kst_10_-_Tävling'!D24+'Kst_20_-_HUS'!D24+'Kst_30_-_Styrelse'!D24+'Kst_40_-_Kök'!D24+'Kst_50_-_Stugan'!D24+'Kst_70_-_RUS'!D24+'Kst_80_-_Rally'!D24+'Kst85_-_Specialsök(NW)'!D24+'Kst_90_-_Agility'!D24+'Kst_95_-_Drag'!D24+Kst_9500_Allmänna_Arvsfonden!D24)</f>
        <v>2000</v>
      </c>
      <c r="E24" s="10">
        <f>SUM('Kst_01-_Gemensam'!E24+'Kst_10_-_Tävling'!E24+'Kst_20_-_HUS'!E24+'Kst_30_-_Styrelse'!E24+'Kst_40_-_Kök'!E24+'Kst_50_-_Stugan'!E24+'Kst_70_-_RUS'!E24+'Kst_80_-_Rally'!E24+'Kst85_-_Specialsök(NW)'!E24+'Kst_90_-_Agility'!E24+'Kst_95_-_Drag'!E24+Kst_9500_Allmänna_Arvsfonden!E24)</f>
        <v>2600</v>
      </c>
      <c r="F24" s="10">
        <f>SUM('Kst_01-_Gemensam'!F24+'Kst_10_-_Tävling'!F24+'Kst_20_-_HUS'!F24+'Kst_30_-_Styrelse'!F24+'Kst_40_-_Kök'!F24+'Kst_50_-_Stugan'!F24+'Kst_70_-_RUS'!F24+'Kst_80_-_Rally'!F24+'Kst85_-_Specialsök(NW)'!F24+'Kst_90_-_Agility'!F24+'Kst_95_-_Drag'!F24+Kst_9500_Allmänna_Arvsfonden!F24)</f>
        <v>2600</v>
      </c>
    </row>
    <row r="25" spans="1:6" ht="12.75" customHeight="1">
      <c r="A25" s="12">
        <v>3050</v>
      </c>
      <c r="B25" s="9" t="s">
        <v>28</v>
      </c>
      <c r="C25" s="10">
        <f>SUM('Kst_01-_Gemensam'!C25+'Kst_10_-_Tävling'!C25+'Kst_20_-_HUS'!C25+'Kst_30_-_Styrelse'!C25+'Kst_40_-_Kök'!C25+'Kst_50_-_Stugan'!C25+'Kst_70_-_RUS'!C25+'Kst_80_-_Rally'!C25+'Kst85_-_Specialsök(NW)'!C25+'Kst_90_-_Agility'!C25+'Kst_95_-_Drag'!C25+Kst_9500_Allmänna_Arvsfonden!C25)</f>
        <v>0</v>
      </c>
      <c r="D25" s="10">
        <f>SUM('Kst_01-_Gemensam'!D25+'Kst_10_-_Tävling'!D25+'Kst_20_-_HUS'!D25+'Kst_30_-_Styrelse'!D25+'Kst_40_-_Kök'!D25+'Kst_50_-_Stugan'!D25+'Kst_70_-_RUS'!D25+'Kst_80_-_Rally'!D25+'Kst85_-_Specialsök(NW)'!D25+'Kst_90_-_Agility'!D25+'Kst_95_-_Drag'!D25+Kst_9500_Allmänna_Arvsfonden!D25)</f>
        <v>0</v>
      </c>
      <c r="E25" s="10">
        <f>SUM('Kst_01-_Gemensam'!E25+'Kst_10_-_Tävling'!E25+'Kst_20_-_HUS'!E25+'Kst_30_-_Styrelse'!E25+'Kst_40_-_Kök'!E25+'Kst_50_-_Stugan'!E25+'Kst_70_-_RUS'!E25+'Kst_80_-_Rally'!E25+'Kst85_-_Specialsök(NW)'!E25+'Kst_90_-_Agility'!E25+'Kst_95_-_Drag'!E25+Kst_9500_Allmänna_Arvsfonden!E25)</f>
        <v>0</v>
      </c>
      <c r="F25" s="10">
        <f>SUM('Kst_01-_Gemensam'!F25+'Kst_10_-_Tävling'!F25+'Kst_20_-_HUS'!F25+'Kst_30_-_Styrelse'!F25+'Kst_40_-_Kök'!F25+'Kst_50_-_Stugan'!F25+'Kst_70_-_RUS'!F25+'Kst_80_-_Rally'!F25+'Kst85_-_Specialsök(NW)'!F25+'Kst_90_-_Agility'!F25+'Kst_95_-_Drag'!F25+Kst_9500_Allmänna_Arvsfonden!F25)</f>
        <v>0</v>
      </c>
    </row>
    <row r="26" spans="1:6" ht="12.75" customHeight="1">
      <c r="A26" s="12">
        <v>3051</v>
      </c>
      <c r="B26" s="9" t="s">
        <v>29</v>
      </c>
      <c r="C26" s="10">
        <f>SUM('Kst_01-_Gemensam'!C26+'Kst_10_-_Tävling'!C26+'Kst_20_-_HUS'!C26+'Kst_30_-_Styrelse'!C26+'Kst_40_-_Kök'!C26+'Kst_50_-_Stugan'!C26+'Kst_70_-_RUS'!C26+'Kst_80_-_Rally'!C26+'Kst85_-_Specialsök(NW)'!C26+'Kst_90_-_Agility'!C26+'Kst_95_-_Drag'!C26+Kst_9500_Allmänna_Arvsfonden!C26)</f>
        <v>3640</v>
      </c>
      <c r="D26" s="10">
        <f>SUM('Kst_01-_Gemensam'!D26+'Kst_10_-_Tävling'!D26+'Kst_20_-_HUS'!D26+'Kst_30_-_Styrelse'!D26+'Kst_40_-_Kök'!D26+'Kst_50_-_Stugan'!D26+'Kst_70_-_RUS'!D26+'Kst_80_-_Rally'!D26+'Kst85_-_Specialsök(NW)'!D26+'Kst_90_-_Agility'!D26+'Kst_95_-_Drag'!D26+Kst_9500_Allmänna_Arvsfonden!D26)</f>
        <v>1500</v>
      </c>
      <c r="E26" s="10">
        <f>SUM('Kst_01-_Gemensam'!E26+'Kst_10_-_Tävling'!E26+'Kst_20_-_HUS'!E26+'Kst_30_-_Styrelse'!E26+'Kst_40_-_Kök'!E26+'Kst_50_-_Stugan'!E26+'Kst_70_-_RUS'!E26+'Kst_80_-_Rally'!E26+'Kst85_-_Specialsök(NW)'!E26+'Kst_90_-_Agility'!E26+'Kst_95_-_Drag'!E26+Kst_9500_Allmänna_Arvsfonden!E26)</f>
        <v>20</v>
      </c>
      <c r="F26" s="10">
        <f>SUM('Kst_01-_Gemensam'!F26+'Kst_10_-_Tävling'!F26+'Kst_20_-_HUS'!F26+'Kst_30_-_Styrelse'!F26+'Kst_40_-_Kök'!F26+'Kst_50_-_Stugan'!F26+'Kst_70_-_RUS'!F26+'Kst_80_-_Rally'!F26+'Kst85_-_Specialsök(NW)'!F26+'Kst_90_-_Agility'!F26+'Kst_95_-_Drag'!F26+Kst_9500_Allmänna_Arvsfonden!F26)</f>
        <v>0</v>
      </c>
    </row>
    <row r="27" spans="1:6" ht="12.75" customHeight="1">
      <c r="A27" s="12">
        <v>3055</v>
      </c>
      <c r="B27" s="9" t="s">
        <v>30</v>
      </c>
      <c r="C27" s="10">
        <f>SUM('Kst_01-_Gemensam'!C27+'Kst_10_-_Tävling'!C27+'Kst_20_-_HUS'!C27+'Kst_30_-_Styrelse'!C27+'Kst_40_-_Kök'!C27+'Kst_50_-_Stugan'!C27+'Kst_70_-_RUS'!C27+'Kst_80_-_Rally'!C27+'Kst85_-_Specialsök(NW)'!C27+'Kst_90_-_Agility'!C27+'Kst_95_-_Drag'!C27+Kst_9500_Allmänna_Arvsfonden!C27)</f>
        <v>1000</v>
      </c>
      <c r="D27" s="10">
        <f>SUM('Kst_01-_Gemensam'!D27+'Kst_10_-_Tävling'!D27+'Kst_20_-_HUS'!D27+'Kst_30_-_Styrelse'!D27+'Kst_40_-_Kök'!D27+'Kst_50_-_Stugan'!D27+'Kst_70_-_RUS'!D27+'Kst_80_-_Rally'!D27+'Kst85_-_Specialsök(NW)'!D27+'Kst_90_-_Agility'!D27+'Kst_95_-_Drag'!D27+Kst_9500_Allmänna_Arvsfonden!D27)</f>
        <v>2000</v>
      </c>
      <c r="E27" s="10">
        <f>SUM('Kst_01-_Gemensam'!E27+'Kst_10_-_Tävling'!E27+'Kst_20_-_HUS'!E27+'Kst_30_-_Styrelse'!E27+'Kst_40_-_Kök'!E27+'Kst_50_-_Stugan'!E27+'Kst_70_-_RUS'!E27+'Kst_80_-_Rally'!E27+'Kst85_-_Specialsök(NW)'!E27+'Kst_90_-_Agility'!E27+'Kst_95_-_Drag'!E27+Kst_9500_Allmänna_Arvsfonden!E27)</f>
        <v>1500</v>
      </c>
      <c r="F27" s="10">
        <f>SUM('Kst_01-_Gemensam'!F27+'Kst_10_-_Tävling'!F27+'Kst_20_-_HUS'!F27+'Kst_30_-_Styrelse'!F27+'Kst_40_-_Kök'!F27+'Kst_50_-_Stugan'!F27+'Kst_70_-_RUS'!F27+'Kst_80_-_Rally'!F27+'Kst85_-_Specialsök(NW)'!F27+'Kst_90_-_Agility'!F27+'Kst_95_-_Drag'!F27+Kst_9500_Allmänna_Arvsfonden!F27)</f>
        <v>2500</v>
      </c>
    </row>
    <row r="28" spans="1:6" ht="12.75" customHeight="1">
      <c r="A28" s="12">
        <v>3740</v>
      </c>
      <c r="B28" s="9" t="s">
        <v>31</v>
      </c>
      <c r="C28" s="10">
        <f>SUM('Kst_01-_Gemensam'!C28+'Kst_10_-_Tävling'!C28+'Kst_20_-_HUS'!C28+'Kst_30_-_Styrelse'!C28+'Kst_40_-_Kök'!C28+'Kst_50_-_Stugan'!C28+'Kst_70_-_RUS'!C28+'Kst_80_-_Rally'!C28+'Kst85_-_Specialsök(NW)'!C28+'Kst_90_-_Agility'!C28+'Kst_95_-_Drag'!C28+Kst_9500_Allmänna_Arvsfonden!C28)</f>
        <v>-5.85</v>
      </c>
      <c r="D28" s="10">
        <f>SUM('Kst_01-_Gemensam'!D28+'Kst_10_-_Tävling'!D28+'Kst_20_-_HUS'!D28+'Kst_30_-_Styrelse'!D28+'Kst_40_-_Kök'!D28+'Kst_50_-_Stugan'!D28+'Kst_70_-_RUS'!D28+'Kst_80_-_Rally'!D28+'Kst85_-_Specialsök(NW)'!D28+'Kst_90_-_Agility'!D28+'Kst_95_-_Drag'!D28+Kst_9500_Allmänna_Arvsfonden!D28)</f>
        <v>0</v>
      </c>
      <c r="E28" s="10">
        <f>SUM('Kst_01-_Gemensam'!E28+'Kst_10_-_Tävling'!E28+'Kst_20_-_HUS'!E28+'Kst_30_-_Styrelse'!E28+'Kst_40_-_Kök'!E28+'Kst_50_-_Stugan'!E28+'Kst_70_-_RUS'!E28+'Kst_80_-_Rally'!E28+'Kst85_-_Specialsök(NW)'!E28+'Kst_90_-_Agility'!E28+'Kst_95_-_Drag'!E28+Kst_9500_Allmänna_Arvsfonden!E28)</f>
        <v>0</v>
      </c>
      <c r="F28" s="10">
        <f>SUM('Kst_01-_Gemensam'!F28+'Kst_10_-_Tävling'!F28+'Kst_20_-_HUS'!F28+'Kst_30_-_Styrelse'!F28+'Kst_40_-_Kök'!F28+'Kst_50_-_Stugan'!F28+'Kst_70_-_RUS'!F28+'Kst_80_-_Rally'!F28+'Kst85_-_Specialsök(NW)'!F28+'Kst_90_-_Agility'!F28+'Kst_95_-_Drag'!F28+Kst_9500_Allmänna_Arvsfonden!F28)</f>
        <v>0</v>
      </c>
    </row>
    <row r="29" spans="1:6" s="3" customFormat="1" ht="12.75" customHeight="1">
      <c r="A29" s="8" t="s">
        <v>32</v>
      </c>
      <c r="B29" s="8"/>
      <c r="C29" s="14">
        <f>SUM('Kst_01-_Gemensam'!C29+'Kst_10_-_Tävling'!C29+'Kst_20_-_HUS'!C29+'Kst_30_-_Styrelse'!C29+'Kst_40_-_Kök'!C29+'Kst_50_-_Stugan'!C29+'Kst_70_-_RUS'!C29+'Kst_80_-_Rally'!C29+'Kst85_-_Specialsök(NW)'!C29+'Kst_90_-_Agility'!C29+'Kst_95_-_Drag'!C29+Kst_9500_Allmänna_Arvsfonden!C29)</f>
        <v>261368.65000000002</v>
      </c>
      <c r="D29" s="14">
        <f>SUM('Kst_01-_Gemensam'!D29+'Kst_10_-_Tävling'!D29+'Kst_20_-_HUS'!D29+'Kst_30_-_Styrelse'!D29+'Kst_40_-_Kök'!D29+'Kst_50_-_Stugan'!D29+'Kst_70_-_RUS'!D29+'Kst_80_-_Rally'!D29+'Kst85_-_Specialsök(NW)'!D29+'Kst_90_-_Agility'!D29+'Kst_95_-_Drag'!D29+Kst_9500_Allmänna_Arvsfonden!D29)</f>
        <v>225380</v>
      </c>
      <c r="E29" s="14">
        <f>SUM('Kst_01-_Gemensam'!E29+'Kst_10_-_Tävling'!E29+'Kst_20_-_HUS'!E29+'Kst_30_-_Styrelse'!E29+'Kst_40_-_Kök'!E29+'Kst_50_-_Stugan'!E29+'Kst_70_-_RUS'!E29+'Kst_80_-_Rally'!E29+'Kst85_-_Specialsök(NW)'!E29+'Kst_90_-_Agility'!E29+'Kst_95_-_Drag'!E29+Kst_9500_Allmänna_Arvsfonden!E29)</f>
        <v>199007</v>
      </c>
      <c r="F29" s="14">
        <f>SUM('Kst_01-_Gemensam'!F29+'Kst_10_-_Tävling'!F29+'Kst_20_-_HUS'!F29+'Kst_30_-_Styrelse'!F29+'Kst_40_-_Kök'!F29+'Kst_50_-_Stugan'!F29+'Kst_70_-_RUS'!F29+'Kst_80_-_Rally'!F29+'Kst85_-_Specialsök(NW)'!F29+'Kst_90_-_Agility'!F29+'Kst_95_-_Drag'!F29+Kst_9500_Allmänna_Arvsfonden!F29)</f>
        <v>218490</v>
      </c>
    </row>
    <row r="30" spans="1:6" ht="12.75" customHeight="1">
      <c r="A30" s="15"/>
      <c r="B30" s="2"/>
      <c r="C30" s="14"/>
      <c r="D30" s="4"/>
      <c r="E30" s="4"/>
      <c r="F30" s="4"/>
    </row>
    <row r="31" spans="1:6" ht="12.75" customHeight="1">
      <c r="A31" s="16" t="s">
        <v>33</v>
      </c>
      <c r="B31" s="17"/>
      <c r="C31" s="14"/>
      <c r="D31" s="18"/>
      <c r="E31" s="18"/>
      <c r="F31" s="18"/>
    </row>
    <row r="32" spans="1:6" ht="12.75" customHeight="1">
      <c r="A32" s="16">
        <v>3985</v>
      </c>
      <c r="B32" s="19" t="s">
        <v>34</v>
      </c>
      <c r="C32" s="14">
        <f>SUM('Kst_01-_Gemensam'!C32+'Kst_10_-_Tävling'!C32+'Kst_20_-_HUS'!C32+'Kst_30_-_Styrelse'!C32+'Kst_40_-_Kök'!C32+'Kst_50_-_Stugan'!C32+'Kst_70_-_RUS'!C32+'Kst_80_-_Rally'!C32+'Kst85_-_Specialsök(NW)'!C32+'Kst_90_-_Agility'!C32+'Kst_95_-_Drag'!C32+Kst_9500_Allmänna_Arvsfonden!C32)</f>
        <v>4306</v>
      </c>
      <c r="D32" s="14">
        <f>SUM('Kst_01-_Gemensam'!D32+'Kst_10_-_Tävling'!D32+'Kst_20_-_HUS'!D32+'Kst_30_-_Styrelse'!D32+'Kst_40_-_Kök'!D32+'Kst_50_-_Stugan'!D32+'Kst_70_-_RUS'!D32+'Kst_80_-_Rally'!D32+'Kst85_-_Specialsök(NW)'!D32+'Kst_90_-_Agility'!D32+'Kst_95_-_Drag'!D32+Kst_9500_Allmänna_Arvsfonden!D32)</f>
        <v>2000</v>
      </c>
      <c r="E32" s="14">
        <f>SUM('Kst_01-_Gemensam'!E32+'Kst_10_-_Tävling'!E32+'Kst_20_-_HUS'!E32+'Kst_30_-_Styrelse'!E32+'Kst_40_-_Kök'!E32+'Kst_50_-_Stugan'!E32+'Kst_70_-_RUS'!E32+'Kst_80_-_Rally'!E32+'Kst85_-_Specialsök(NW)'!E32+'Kst_90_-_Agility'!E32+'Kst_95_-_Drag'!E32+Kst_9500_Allmänna_Arvsfonden!E32)</f>
        <v>0</v>
      </c>
      <c r="F32" s="14">
        <f>SUM('Kst_01-_Gemensam'!F32+'Kst_10_-_Tävling'!F32+'Kst_20_-_HUS'!F32+'Kst_30_-_Styrelse'!F32+'Kst_40_-_Kök'!F32+'Kst_50_-_Stugan'!F32+'Kst_70_-_RUS'!F32+'Kst_80_-_Rally'!F32+'Kst85_-_Specialsök(NW)'!F32+'Kst_90_-_Agility'!F32+'Kst_95_-_Drag'!F32+Kst_9500_Allmänna_Arvsfonden!F32)</f>
        <v>2000</v>
      </c>
    </row>
    <row r="33" spans="1:26" ht="12.75" customHeight="1">
      <c r="A33" s="16">
        <v>3986</v>
      </c>
      <c r="B33" s="19" t="s">
        <v>35</v>
      </c>
      <c r="C33" s="14">
        <f>SUM('Kst_01-_Gemensam'!C33+'Kst_10_-_Tävling'!C33+'Kst_20_-_HUS'!C33+'Kst_30_-_Styrelse'!C33+'Kst_40_-_Kök'!C33+'Kst_50_-_Stugan'!C33+'Kst_70_-_RUS'!C33+'Kst_80_-_Rally'!C33+'Kst85_-_Specialsök(NW)'!C33+'Kst_90_-_Agility'!C33+'Kst_95_-_Drag'!C33+Kst_9500_Allmänna_Arvsfonden!C33)</f>
        <v>0</v>
      </c>
      <c r="D33" s="14">
        <f>SUM('Kst_01-_Gemensam'!D33+'Kst_10_-_Tävling'!D33+'Kst_20_-_HUS'!D33+'Kst_30_-_Styrelse'!D33+'Kst_40_-_Kök'!D33+'Kst_50_-_Stugan'!D33+'Kst_70_-_RUS'!D33+'Kst_80_-_Rally'!D33+'Kst85_-_Specialsök(NW)'!D33+'Kst_90_-_Agility'!D33+'Kst_95_-_Drag'!D33+Kst_9500_Allmänna_Arvsfonden!D33)</f>
        <v>0</v>
      </c>
      <c r="E33" s="10">
        <f>SUM('Kst_01-_Gemensam'!C33,'Kst_10_-_Tävling'!C33,'Kst_20_-_HUS'!C33,'Kst_30_-_Styrelse'!C33,'Kst_40_-_Kök'!C33,'Kst_50_-_Stugan'!C33,'Kst_70_-_RUS'!C33,'Kst_80_-_Rally'!C33,'Kst85_-_Specialsök(NW)'!C33,'Kst_90_-_Agility'!C33,'Kst_95_-_Drag'!C33,Kst_9500_Allmänna_Arvsfonden!E33)</f>
        <v>0</v>
      </c>
      <c r="F33" s="10">
        <f>SUM('Kst_01-_Gemensam'!D33,'Kst_10_-_Tävling'!D33,'Kst_20_-_HUS'!D33,'Kst_30_-_Styrelse'!D33,'Kst_40_-_Kök'!D33,'Kst_50_-_Stugan'!D33,'Kst_70_-_RUS'!D33,'Kst_80_-_Rally'!D33,'Kst85_-_Specialsök(NW)'!D33,'Kst_90_-_Agility'!D33,'Kst_95_-_Drag'!D33,Kst_9500_Allmänna_Arvsfonden!F33)</f>
        <v>0</v>
      </c>
    </row>
    <row r="34" spans="1:26" ht="12.75" customHeight="1">
      <c r="A34" s="16">
        <v>3987</v>
      </c>
      <c r="B34" s="19" t="s">
        <v>36</v>
      </c>
      <c r="C34" s="14">
        <f>SUM('Kst_01-_Gemensam'!C34+'Kst_10_-_Tävling'!C34+'Kst_20_-_HUS'!C34+'Kst_30_-_Styrelse'!C34+'Kst_40_-_Kök'!C34+'Kst_50_-_Stugan'!C34+'Kst_70_-_RUS'!C34+'Kst_80_-_Rally'!C34+'Kst85_-_Specialsök(NW)'!C34+'Kst_90_-_Agility'!C34+'Kst_95_-_Drag'!C34+Kst_9500_Allmänna_Arvsfonden!C34)</f>
        <v>0</v>
      </c>
      <c r="D34" s="14">
        <f>SUM('Kst_01-_Gemensam'!D34+'Kst_10_-_Tävling'!D34+'Kst_20_-_HUS'!D34+'Kst_30_-_Styrelse'!D34+'Kst_40_-_Kök'!D34+'Kst_50_-_Stugan'!D34+'Kst_70_-_RUS'!D34+'Kst_80_-_Rally'!D34+'Kst85_-_Specialsök(NW)'!D34+'Kst_90_-_Agility'!D34+'Kst_95_-_Drag'!D34+Kst_9500_Allmänna_Arvsfonden!D34)</f>
        <v>0</v>
      </c>
      <c r="E34" s="10">
        <f>SUM('Kst_01-_Gemensam'!C34,'Kst_10_-_Tävling'!C34,'Kst_20_-_HUS'!C34,'Kst_30_-_Styrelse'!C34,'Kst_40_-_Kök'!C34,'Kst_50_-_Stugan'!C34,'Kst_70_-_RUS'!C34,'Kst_80_-_Rally'!C34,'Kst85_-_Specialsök(NW)'!C34,'Kst_90_-_Agility'!C34,'Kst_95_-_Drag'!C34,Kst_9500_Allmänna_Arvsfonden!E34)</f>
        <v>0</v>
      </c>
      <c r="F34" s="10">
        <f>SUM('Kst_01-_Gemensam'!D34,'Kst_10_-_Tävling'!D34,'Kst_20_-_HUS'!D34,'Kst_30_-_Styrelse'!D34,'Kst_40_-_Kök'!D34,'Kst_50_-_Stugan'!D34,'Kst_70_-_RUS'!D34,'Kst_80_-_Rally'!D34,'Kst85_-_Specialsök(NW)'!D34,'Kst_90_-_Agility'!D34,'Kst_95_-_Drag'!D34,Kst_9500_Allmänna_Arvsfonden!F34)</f>
        <v>0</v>
      </c>
    </row>
    <row r="35" spans="1:26" ht="12.75" customHeight="1">
      <c r="A35" s="16">
        <v>3988</v>
      </c>
      <c r="B35" s="19" t="s">
        <v>37</v>
      </c>
      <c r="C35" s="14">
        <f>SUM('Kst_01-_Gemensam'!C35+'Kst_10_-_Tävling'!C35+'Kst_20_-_HUS'!C35+'Kst_30_-_Styrelse'!C35+'Kst_40_-_Kök'!C35+'Kst_50_-_Stugan'!C35+'Kst_70_-_RUS'!C35+'Kst_80_-_Rally'!C35+'Kst85_-_Specialsök(NW)'!C35+'Kst_90_-_Agility'!C35+'Kst_95_-_Drag'!C35+Kst_9500_Allmänna_Arvsfonden!C35)</f>
        <v>0</v>
      </c>
      <c r="D35" s="14">
        <f>SUM('Kst_01-_Gemensam'!D35+'Kst_10_-_Tävling'!D35+'Kst_20_-_HUS'!D35+'Kst_30_-_Styrelse'!D35+'Kst_40_-_Kök'!D35+'Kst_50_-_Stugan'!D35+'Kst_70_-_RUS'!D35+'Kst_80_-_Rally'!D35+'Kst85_-_Specialsök(NW)'!D35+'Kst_90_-_Agility'!D35+'Kst_95_-_Drag'!D35+Kst_9500_Allmänna_Arvsfonden!D35)</f>
        <v>0</v>
      </c>
      <c r="E35" s="10">
        <f>SUM('Kst_01-_Gemensam'!C35,'Kst_10_-_Tävling'!C35,'Kst_20_-_HUS'!C35,'Kst_30_-_Styrelse'!C35,'Kst_40_-_Kök'!C35,'Kst_50_-_Stugan'!C35,'Kst_70_-_RUS'!C35,'Kst_80_-_Rally'!C35,'Kst85_-_Specialsök(NW)'!C35,'Kst_90_-_Agility'!C35,'Kst_95_-_Drag'!C35,Kst_9500_Allmänna_Arvsfonden!E35)</f>
        <v>0</v>
      </c>
      <c r="F35" s="10">
        <f>SUM('Kst_01-_Gemensam'!D35,'Kst_10_-_Tävling'!D35,'Kst_20_-_HUS'!D35,'Kst_30_-_Styrelse'!D35,'Kst_40_-_Kök'!D35,'Kst_50_-_Stugan'!D35,'Kst_70_-_RUS'!D35,'Kst_80_-_Rally'!D35,'Kst85_-_Specialsök(NW)'!D35,'Kst_90_-_Agility'!D35,'Kst_95_-_Drag'!D35,Kst_9500_Allmänna_Arvsfonden!F35)</f>
        <v>0</v>
      </c>
    </row>
    <row r="36" spans="1:26" ht="12.75" customHeight="1">
      <c r="A36" s="12">
        <v>3989</v>
      </c>
      <c r="B36" s="12" t="s">
        <v>38</v>
      </c>
      <c r="C36" s="14">
        <f>SUM('Kst_01-_Gemensam'!C36+'Kst_10_-_Tävling'!C36+'Kst_20_-_HUS'!C36+'Kst_30_-_Styrelse'!C36+'Kst_40_-_Kök'!C36+'Kst_50_-_Stugan'!C36+'Kst_70_-_RUS'!C36+'Kst_80_-_Rally'!C36+'Kst85_-_Specialsök(NW)'!C36+'Kst_90_-_Agility'!C36+'Kst_95_-_Drag'!C36+Kst_9500_Allmänna_Arvsfonden!C36)</f>
        <v>0</v>
      </c>
      <c r="D36" s="14">
        <f>SUM('Kst_01-_Gemensam'!D36+'Kst_10_-_Tävling'!D36+'Kst_20_-_HUS'!D36+'Kst_30_-_Styrelse'!D36+'Kst_40_-_Kök'!D36+'Kst_50_-_Stugan'!D36+'Kst_70_-_RUS'!D36+'Kst_80_-_Rally'!D36+'Kst85_-_Specialsök(NW)'!D36+'Kst_90_-_Agility'!D36+'Kst_95_-_Drag'!D36+Kst_9500_Allmänna_Arvsfonden!D36)</f>
        <v>0</v>
      </c>
      <c r="E36" s="10">
        <f>SUM('Kst_01-_Gemensam'!C36,'Kst_10_-_Tävling'!C36,'Kst_20_-_HUS'!C36,'Kst_30_-_Styrelse'!C36,'Kst_40_-_Kök'!C36,'Kst_50_-_Stugan'!C36,'Kst_70_-_RUS'!C36,'Kst_80_-_Rally'!C36,'Kst85_-_Specialsök(NW)'!C36,'Kst_90_-_Agility'!C36,'Kst_95_-_Drag'!C36,Kst_9500_Allmänna_Arvsfonden!E36)</f>
        <v>0</v>
      </c>
      <c r="F36" s="10">
        <f>SUM('Kst_01-_Gemensam'!D36,'Kst_10_-_Tävling'!D36,'Kst_20_-_HUS'!D36,'Kst_30_-_Styrelse'!D36,'Kst_40_-_Kök'!D36,'Kst_50_-_Stugan'!D36,'Kst_70_-_RUS'!D36,'Kst_80_-_Rally'!D36,'Kst85_-_Specialsök(NW)'!D36,'Kst_90_-_Agility'!D36,'Kst_95_-_Drag'!D36,Kst_9500_Allmänna_Arvsfonden!F36)</f>
        <v>0</v>
      </c>
    </row>
    <row r="37" spans="1:26" ht="12.75" customHeight="1">
      <c r="A37" s="12">
        <v>3990</v>
      </c>
      <c r="B37" s="12" t="s">
        <v>39</v>
      </c>
      <c r="C37" s="14">
        <f>SUM('Kst_01-_Gemensam'!C37+'Kst_10_-_Tävling'!C37+'Kst_20_-_HUS'!C37+'Kst_30_-_Styrelse'!C37+'Kst_40_-_Kök'!C37+'Kst_50_-_Stugan'!C37+'Kst_70_-_RUS'!C37+'Kst_80_-_Rally'!C37+'Kst85_-_Specialsök(NW)'!C37+'Kst_90_-_Agility'!C37+'Kst_95_-_Drag'!C37+Kst_9500_Allmänna_Arvsfonden!C37)</f>
        <v>1500</v>
      </c>
      <c r="D37" s="14">
        <f>SUM('Kst_01-_Gemensam'!D37+'Kst_10_-_Tävling'!D37+'Kst_20_-_HUS'!D37+'Kst_30_-_Styrelse'!D37+'Kst_40_-_Kök'!D37+'Kst_50_-_Stugan'!D37+'Kst_70_-_RUS'!D37+'Kst_80_-_Rally'!D37+'Kst85_-_Specialsök(NW)'!D37+'Kst_90_-_Agility'!D37+'Kst_95_-_Drag'!D37+Kst_9500_Allmänna_Arvsfonden!D37)</f>
        <v>0</v>
      </c>
      <c r="E37" s="14">
        <f>SUM('Kst_01-_Gemensam'!E37+'Kst_10_-_Tävling'!E37+'Kst_20_-_HUS'!E37+'Kst_30_-_Styrelse'!E37+'Kst_40_-_Kök'!E37+'Kst_50_-_Stugan'!E37+'Kst_70_-_RUS'!E37+'Kst_80_-_Rally'!E37+'Kst85_-_Specialsök(NW)'!E37+'Kst_90_-_Agility'!E37+'Kst_95_-_Drag'!E37+Kst_9500_Allmänna_Arvsfonden!E37)</f>
        <v>0</v>
      </c>
      <c r="F37" s="14">
        <f>SUM('Kst_01-_Gemensam'!F37+'Kst_10_-_Tävling'!F37+'Kst_20_-_HUS'!F37+'Kst_30_-_Styrelse'!F37+'Kst_40_-_Kök'!F37+'Kst_50_-_Stugan'!F37+'Kst_70_-_RUS'!F37+'Kst_80_-_Rally'!F37+'Kst85_-_Specialsök(NW)'!F37+'Kst_90_-_Agility'!F37+'Kst_95_-_Drag'!F37+Kst_9500_Allmänna_Arvsfonden!F37)</f>
        <v>0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2.75" customHeight="1">
      <c r="A38" s="8" t="s">
        <v>40</v>
      </c>
      <c r="B38" s="8"/>
      <c r="C38" s="14">
        <f>SUM('Kst_01-_Gemensam'!C38+'Kst_10_-_Tävling'!C38+'Kst_20_-_HUS'!C38+'Kst_30_-_Styrelse'!C38+'Kst_40_-_Kök'!C38+'Kst_50_-_Stugan'!C38+'Kst_70_-_RUS'!C38+'Kst_80_-_Rally'!C38+'Kst85_-_Specialsök(NW)'!C38+'Kst_90_-_Agility'!C38+'Kst_95_-_Drag'!C38+Kst_9500_Allmänna_Arvsfonden!C38)</f>
        <v>5806</v>
      </c>
      <c r="D38" s="14">
        <f>SUM('Kst_01-_Gemensam'!D38+'Kst_10_-_Tävling'!D38+'Kst_20_-_HUS'!D38+'Kst_30_-_Styrelse'!D38+'Kst_40_-_Kök'!D38+'Kst_50_-_Stugan'!D38+'Kst_70_-_RUS'!D38+'Kst_80_-_Rally'!D38+'Kst85_-_Specialsök(NW)'!D38+'Kst_90_-_Agility'!D38+'Kst_95_-_Drag'!D38+Kst_9500_Allmänna_Arvsfonden!D38)</f>
        <v>2000</v>
      </c>
      <c r="E38" s="10">
        <f>SUM(E32:E37)</f>
        <v>0</v>
      </c>
      <c r="F38" s="10">
        <f>SUM(F32:F37)</f>
        <v>2000</v>
      </c>
    </row>
    <row r="39" spans="1:26" ht="12.75" customHeight="1">
      <c r="A39" s="15"/>
      <c r="B39" s="2"/>
      <c r="C39" s="14"/>
      <c r="D39" s="14"/>
      <c r="E39" s="10"/>
      <c r="F39" s="10"/>
    </row>
    <row r="40" spans="1:26" ht="12.75" customHeight="1">
      <c r="A40" s="2" t="s">
        <v>41</v>
      </c>
      <c r="B40" s="3"/>
      <c r="C40" s="14">
        <f>SUM('Kst_01-_Gemensam'!C40+'Kst_10_-_Tävling'!C40+'Kst_20_-_HUS'!C40+'Kst_30_-_Styrelse'!C40+'Kst_40_-_Kök'!C40+'Kst_50_-_Stugan'!C40+'Kst_70_-_RUS'!C40+'Kst_80_-_Rally'!C40+'Kst85_-_Specialsök(NW)'!C40+'Kst_90_-_Agility'!C40+'Kst_95_-_Drag'!C40+Kst_9500_Allmänna_Arvsfonden!C40)</f>
        <v>267174.65000000002</v>
      </c>
      <c r="D40" s="14">
        <f>SUM('Kst_01-_Gemensam'!D40+'Kst_10_-_Tävling'!D40+'Kst_20_-_HUS'!D40+'Kst_30_-_Styrelse'!D40+'Kst_40_-_Kök'!D40+'Kst_50_-_Stugan'!D40+'Kst_70_-_RUS'!D40+'Kst_80_-_Rally'!D40+'Kst85_-_Specialsök(NW)'!D40+'Kst_90_-_Agility'!D40+'Kst_95_-_Drag'!D40+Kst_9500_Allmänna_Arvsfonden!D40)</f>
        <v>227380</v>
      </c>
      <c r="E40" s="10">
        <f>SUM(E29,E38)</f>
        <v>199007</v>
      </c>
      <c r="F40" s="10">
        <f>SUM(F29,F38)</f>
        <v>220490</v>
      </c>
    </row>
    <row r="41" spans="1:26" ht="12.75" customHeight="1">
      <c r="A41" s="2"/>
      <c r="B41" s="3"/>
      <c r="C41" s="14"/>
      <c r="D41" s="14"/>
      <c r="E41" s="20"/>
      <c r="F41" s="20"/>
    </row>
    <row r="42" spans="1:26" ht="12.75" customHeight="1">
      <c r="A42" s="8" t="s">
        <v>42</v>
      </c>
      <c r="B42" s="21"/>
      <c r="C42" s="14"/>
      <c r="D42" s="14"/>
      <c r="E42" s="10"/>
      <c r="F42" s="10"/>
    </row>
    <row r="43" spans="1:26" ht="12.75" customHeight="1">
      <c r="A43" s="8" t="s">
        <v>43</v>
      </c>
      <c r="B43" s="21"/>
      <c r="C43" s="14"/>
      <c r="D43" s="14"/>
      <c r="E43" s="10"/>
      <c r="F43" s="10"/>
    </row>
    <row r="44" spans="1:26" ht="12.75" customHeight="1">
      <c r="A44" s="12">
        <v>4010</v>
      </c>
      <c r="B44" s="9" t="s">
        <v>44</v>
      </c>
      <c r="C44" s="14">
        <f>SUM('Kst_01-_Gemensam'!C44+'Kst_10_-_Tävling'!C44+'Kst_20_-_HUS'!C44+'Kst_30_-_Styrelse'!C44+'Kst_40_-_Kök'!C44+'Kst_50_-_Stugan'!C44+'Kst_70_-_RUS'!C44+'Kst_80_-_Rally'!C44+'Kst85_-_Specialsök(NW)'!C44+'Kst_90_-_Agility'!C44+'Kst_95_-_Drag'!C44+Kst_9500_Allmänna_Arvsfonden!C44)</f>
        <v>-20556.84</v>
      </c>
      <c r="D44" s="14">
        <f>SUM('Kst_01-_Gemensam'!D44+'Kst_10_-_Tävling'!D44+'Kst_20_-_HUS'!D44+'Kst_30_-_Styrelse'!D44+'Kst_40_-_Kök'!D44+'Kst_50_-_Stugan'!D44+'Kst_70_-_RUS'!D44+'Kst_80_-_Rally'!D44+'Kst85_-_Specialsök(NW)'!D44+'Kst_90_-_Agility'!D44+'Kst_95_-_Drag'!D44+Kst_9500_Allmänna_Arvsfonden!D44)</f>
        <v>-17000</v>
      </c>
      <c r="E44" s="14">
        <f>SUM('Kst_01-_Gemensam'!E44+'Kst_10_-_Tävling'!E44+'Kst_20_-_HUS'!E44+'Kst_30_-_Styrelse'!E44+'Kst_40_-_Kök'!E44+'Kst_50_-_Stugan'!E44+'Kst_70_-_RUS'!E44+'Kst_80_-_Rally'!E44+'Kst85_-_Specialsök(NW)'!E44+'Kst_90_-_Agility'!E44+'Kst_95_-_Drag'!E44+Kst_9500_Allmänna_Arvsfonden!E44)</f>
        <v>-18106.86</v>
      </c>
      <c r="F44" s="14">
        <f>SUM('Kst_01-_Gemensam'!F44+'Kst_10_-_Tävling'!F44+'Kst_20_-_HUS'!F44+'Kst_30_-_Styrelse'!F44+'Kst_40_-_Kök'!F44+'Kst_50_-_Stugan'!F44+'Kst_70_-_RUS'!F44+'Kst_80_-_Rally'!F44+'Kst85_-_Specialsök(NW)'!F44+'Kst_90_-_Agility'!F44+'Kst_95_-_Drag'!F44+Kst_9500_Allmänna_Arvsfonden!F44)</f>
        <v>-19000</v>
      </c>
      <c r="I44" s="22"/>
    </row>
    <row r="45" spans="1:26" ht="12.75" customHeight="1">
      <c r="A45" s="12">
        <v>4011</v>
      </c>
      <c r="B45" s="9" t="s">
        <v>45</v>
      </c>
      <c r="C45" s="14">
        <f>SUM('Kst_01-_Gemensam'!C45+'Kst_10_-_Tävling'!C45+'Kst_20_-_HUS'!C45+'Kst_30_-_Styrelse'!C45+'Kst_40_-_Kök'!C45+'Kst_50_-_Stugan'!C45+'Kst_70_-_RUS'!C45+'Kst_80_-_Rally'!C45+'Kst85_-_Specialsök(NW)'!C45+'Kst_90_-_Agility'!C45+'Kst_95_-_Drag'!C45+Kst_9500_Allmänna_Arvsfonden!C45)</f>
        <v>0</v>
      </c>
      <c r="D45" s="14">
        <f>SUM('Kst_01-_Gemensam'!D45+'Kst_10_-_Tävling'!D45+'Kst_20_-_HUS'!D45+'Kst_30_-_Styrelse'!D45+'Kst_40_-_Kök'!D45+'Kst_50_-_Stugan'!D45+'Kst_70_-_RUS'!D45+'Kst_80_-_Rally'!D45+'Kst85_-_Specialsök(NW)'!D45+'Kst_90_-_Agility'!D45+'Kst_95_-_Drag'!D45+Kst_9500_Allmänna_Arvsfonden!D45)</f>
        <v>0</v>
      </c>
      <c r="E45" s="10">
        <f>SUM('Kst_01-_Gemensam'!C45,'Kst_10_-_Tävling'!C45,'Kst_20_-_HUS'!C45,'Kst_30_-_Styrelse'!C45,'Kst_40_-_Kök'!C45,'Kst_50_-_Stugan'!C45,'Kst_70_-_RUS'!C45,'Kst_80_-_Rally'!C45,'Kst85_-_Specialsök(NW)'!C45,'Kst_90_-_Agility'!C45,'Kst_95_-_Drag'!C45,Kst_9500_Allmänna_Arvsfonden!E45)</f>
        <v>0</v>
      </c>
      <c r="F45" s="10">
        <f>SUM('Kst_01-_Gemensam'!D45,'Kst_10_-_Tävling'!D45,'Kst_20_-_HUS'!D45,'Kst_30_-_Styrelse'!D45,'Kst_40_-_Kök'!D45,'Kst_50_-_Stugan'!D45,'Kst_70_-_RUS'!D45,'Kst_80_-_Rally'!D45,'Kst85_-_Specialsök(NW)'!D45,'Kst_90_-_Agility'!D45,'Kst_95_-_Drag'!D45,Kst_9500_Allmänna_Arvsfonden!F45)</f>
        <v>0</v>
      </c>
    </row>
    <row r="46" spans="1:26" ht="12.75" customHeight="1">
      <c r="A46" s="12">
        <v>4012</v>
      </c>
      <c r="B46" s="9" t="s">
        <v>46</v>
      </c>
      <c r="C46" s="14">
        <f>SUM('Kst_01-_Gemensam'!C46+'Kst_10_-_Tävling'!C46+'Kst_20_-_HUS'!C46+'Kst_30_-_Styrelse'!C46+'Kst_40_-_Kök'!C46+'Kst_50_-_Stugan'!C46+'Kst_70_-_RUS'!C46+'Kst_80_-_Rally'!C46+'Kst85_-_Specialsök(NW)'!C46+'Kst_90_-_Agility'!C46+'Kst_95_-_Drag'!C46+Kst_9500_Allmänna_Arvsfonden!C46)</f>
        <v>-6120</v>
      </c>
      <c r="D46" s="14">
        <f>SUM('Kst_01-_Gemensam'!D46+'Kst_10_-_Tävling'!D46+'Kst_20_-_HUS'!D46+'Kst_30_-_Styrelse'!D46+'Kst_40_-_Kök'!D46+'Kst_50_-_Stugan'!D46+'Kst_70_-_RUS'!D46+'Kst_80_-_Rally'!D46+'Kst85_-_Specialsök(NW)'!D46+'Kst_90_-_Agility'!D46+'Kst_95_-_Drag'!D46+Kst_9500_Allmänna_Arvsfonden!D46)</f>
        <v>-6000</v>
      </c>
      <c r="E46" s="14">
        <f>SUM('Kst_01-_Gemensam'!E46+'Kst_10_-_Tävling'!E46+'Kst_20_-_HUS'!E46+'Kst_30_-_Styrelse'!E46+'Kst_40_-_Kök'!E46+'Kst_50_-_Stugan'!E46+'Kst_70_-_RUS'!E46+'Kst_80_-_Rally'!E46+'Kst85_-_Specialsök(NW)'!E46+'Kst_90_-_Agility'!E46+'Kst_95_-_Drag'!E46+Kst_9500_Allmänna_Arvsfonden!E46)</f>
        <v>-2190</v>
      </c>
      <c r="F46" s="14">
        <f>SUM('Kst_01-_Gemensam'!F46+'Kst_10_-_Tävling'!F46+'Kst_20_-_HUS'!F46+'Kst_30_-_Styrelse'!F46+'Kst_40_-_Kök'!F46+'Kst_50_-_Stugan'!F46+'Kst_70_-_RUS'!F46+'Kst_80_-_Rally'!F46+'Kst85_-_Specialsök(NW)'!F46+'Kst_90_-_Agility'!F46+'Kst_95_-_Drag'!F46+Kst_9500_Allmänna_Arvsfonden!F46)</f>
        <v>-5000</v>
      </c>
    </row>
    <row r="47" spans="1:26" ht="12.75" customHeight="1">
      <c r="A47" s="12">
        <v>4019</v>
      </c>
      <c r="B47" s="9" t="s">
        <v>47</v>
      </c>
      <c r="C47" s="14">
        <f>SUM('Kst_01-_Gemensam'!C47+'Kst_10_-_Tävling'!C47+'Kst_20_-_HUS'!C47+'Kst_30_-_Styrelse'!C47+'Kst_40_-_Kök'!C47+'Kst_50_-_Stugan'!C47+'Kst_70_-_RUS'!C47+'Kst_80_-_Rally'!C47+'Kst85_-_Specialsök(NW)'!C47+'Kst_90_-_Agility'!C47+'Kst_95_-_Drag'!C47+Kst_9500_Allmänna_Arvsfonden!C47)</f>
        <v>0</v>
      </c>
      <c r="D47" s="14">
        <f>SUM('Kst_01-_Gemensam'!D47+'Kst_10_-_Tävling'!D47+'Kst_20_-_HUS'!D47+'Kst_30_-_Styrelse'!D47+'Kst_40_-_Kök'!D47+'Kst_50_-_Stugan'!D47+'Kst_70_-_RUS'!D47+'Kst_80_-_Rally'!D47+'Kst85_-_Specialsök(NW)'!D47+'Kst_90_-_Agility'!D47+'Kst_95_-_Drag'!D47+Kst_9500_Allmänna_Arvsfonden!D47)</f>
        <v>0</v>
      </c>
      <c r="E47" s="10">
        <f>SUM('Kst_01-_Gemensam'!C47,'Kst_10_-_Tävling'!C47,'Kst_20_-_HUS'!C47,'Kst_30_-_Styrelse'!C47,'Kst_40_-_Kök'!C47,'Kst_50_-_Stugan'!C47,'Kst_70_-_RUS'!C47,'Kst_80_-_Rally'!C47,'Kst85_-_Specialsök(NW)'!C47,'Kst_90_-_Agility'!C47,'Kst_95_-_Drag'!C47,Kst_9500_Allmänna_Arvsfonden!E47)</f>
        <v>0</v>
      </c>
      <c r="F47" s="10">
        <f>SUM('Kst_01-_Gemensam'!D47,'Kst_10_-_Tävling'!D47,'Kst_20_-_HUS'!D47,'Kst_30_-_Styrelse'!D47,'Kst_40_-_Kök'!D47,'Kst_50_-_Stugan'!D47,'Kst_70_-_RUS'!D47,'Kst_80_-_Rally'!D47,'Kst85_-_Specialsök(NW)'!D47,'Kst_90_-_Agility'!D47,'Kst_95_-_Drag'!D47,Kst_9500_Allmänna_Arvsfonden!F47)</f>
        <v>0</v>
      </c>
    </row>
    <row r="48" spans="1:26" ht="12.75" customHeight="1">
      <c r="A48" s="12">
        <v>4055</v>
      </c>
      <c r="B48" s="9" t="s">
        <v>48</v>
      </c>
      <c r="C48" s="14">
        <f>SUM('Kst_01-_Gemensam'!C48+'Kst_10_-_Tävling'!C48+'Kst_20_-_HUS'!C48+'Kst_30_-_Styrelse'!C48+'Kst_40_-_Kök'!C48+'Kst_50_-_Stugan'!C48+'Kst_70_-_RUS'!C48+'Kst_80_-_Rally'!C48+'Kst85_-_Specialsök(NW)'!C48+'Kst_90_-_Agility'!C48+'Kst_95_-_Drag'!C48+Kst_9500_Allmänna_Arvsfonden!C48)</f>
        <v>-1000</v>
      </c>
      <c r="D48" s="14">
        <f>SUM('Kst_01-_Gemensam'!D48+'Kst_10_-_Tävling'!D48+'Kst_20_-_HUS'!D48+'Kst_30_-_Styrelse'!D48+'Kst_40_-_Kök'!D48+'Kst_50_-_Stugan'!D48+'Kst_70_-_RUS'!D48+'Kst_80_-_Rally'!D48+'Kst85_-_Specialsök(NW)'!D48+'Kst_90_-_Agility'!D48+'Kst_95_-_Drag'!D48+Kst_9500_Allmänna_Arvsfonden!D48)</f>
        <v>-2000</v>
      </c>
      <c r="E48" s="14">
        <f>SUM('Kst_01-_Gemensam'!E48+'Kst_10_-_Tävling'!E48+'Kst_20_-_HUS'!E48+'Kst_30_-_Styrelse'!E48+'Kst_40_-_Kök'!E48+'Kst_50_-_Stugan'!E48+'Kst_70_-_RUS'!E48+'Kst_80_-_Rally'!E48+'Kst85_-_Specialsök(NW)'!E48+'Kst_90_-_Agility'!E48+'Kst_95_-_Drag'!E48+Kst_9500_Allmänna_Arvsfonden!E48)</f>
        <v>-1000</v>
      </c>
      <c r="F48" s="14">
        <f>SUM('Kst_01-_Gemensam'!F48+'Kst_10_-_Tävling'!F48+'Kst_20_-_HUS'!F48+'Kst_30_-_Styrelse'!F48+'Kst_40_-_Kök'!F48+'Kst_50_-_Stugan'!F48+'Kst_70_-_RUS'!F48+'Kst_80_-_Rally'!F48+'Kst85_-_Specialsök(NW)'!F48+'Kst_90_-_Agility'!F48+'Kst_95_-_Drag'!F48+Kst_9500_Allmänna_Arvsfonden!F48)</f>
        <v>-2500</v>
      </c>
    </row>
    <row r="49" spans="1:26" ht="12.75" customHeight="1">
      <c r="A49" s="8" t="s">
        <v>49</v>
      </c>
      <c r="B49" s="21"/>
      <c r="C49" s="14">
        <f>SUM('Kst_01-_Gemensam'!C49+'Kst_10_-_Tävling'!C49+'Kst_20_-_HUS'!C49+'Kst_30_-_Styrelse'!C49+'Kst_40_-_Kök'!C49+'Kst_50_-_Stugan'!C49+'Kst_70_-_RUS'!C49+'Kst_80_-_Rally'!C49+'Kst85_-_Specialsök(NW)'!C49+'Kst_90_-_Agility'!C49+'Kst_95_-_Drag'!C49+Kst_9500_Allmänna_Arvsfonden!C49)</f>
        <v>-27676.84</v>
      </c>
      <c r="D49" s="14">
        <f>SUM('Kst_01-_Gemensam'!D49+'Kst_10_-_Tävling'!D49+'Kst_20_-_HUS'!D49+'Kst_30_-_Styrelse'!D49+'Kst_40_-_Kök'!D49+'Kst_50_-_Stugan'!D49+'Kst_70_-_RUS'!D49+'Kst_80_-_Rally'!D49+'Kst85_-_Specialsök(NW)'!D49+'Kst_90_-_Agility'!D49+'Kst_95_-_Drag'!D49+Kst_9500_Allmänna_Arvsfonden!D49)</f>
        <v>-25000</v>
      </c>
      <c r="E49" s="14">
        <f>SUM('Kst_01-_Gemensam'!E49+'Kst_10_-_Tävling'!E49+'Kst_20_-_HUS'!E49+'Kst_30_-_Styrelse'!E49+'Kst_40_-_Kök'!E49+'Kst_50_-_Stugan'!E49+'Kst_70_-_RUS'!E49+'Kst_80_-_Rally'!E49+'Kst85_-_Specialsök(NW)'!E49+'Kst_90_-_Agility'!E49+'Kst_95_-_Drag'!E49+Kst_9500_Allmänna_Arvsfonden!E49)</f>
        <v>-21296.86</v>
      </c>
      <c r="F49" s="14">
        <f>SUM('Kst_01-_Gemensam'!F49+'Kst_10_-_Tävling'!F49+'Kst_20_-_HUS'!F49+'Kst_30_-_Styrelse'!F49+'Kst_40_-_Kök'!F49+'Kst_50_-_Stugan'!F49+'Kst_70_-_RUS'!F49+'Kst_80_-_Rally'!F49+'Kst85_-_Specialsök(NW)'!F49+'Kst_90_-_Agility'!F49+'Kst_95_-_Drag'!F49+Kst_9500_Allmänna_Arvsfonden!F49)</f>
        <v>-26500</v>
      </c>
      <c r="I49" s="22"/>
    </row>
    <row r="50" spans="1:26" ht="12.75" customHeight="1">
      <c r="A50" s="15"/>
      <c r="B50" s="3"/>
      <c r="C50" s="14"/>
      <c r="D50" s="14"/>
      <c r="E50" s="20"/>
      <c r="F50" s="20"/>
    </row>
    <row r="51" spans="1:26" ht="12.75" customHeight="1">
      <c r="A51" s="3" t="s">
        <v>50</v>
      </c>
      <c r="B51" s="3"/>
      <c r="C51" s="14">
        <f>SUM('Kst_01-_Gemensam'!C51+'Kst_10_-_Tävling'!C51+'Kst_20_-_HUS'!C51+'Kst_30_-_Styrelse'!C51+'Kst_40_-_Kök'!C51+'Kst_50_-_Stugan'!C51+'Kst_70_-_RUS'!C51+'Kst_80_-_Rally'!C51+'Kst85_-_Specialsök(NW)'!C51+'Kst_90_-_Agility'!C51+'Kst_95_-_Drag'!C51+Kst_9500_Allmänna_Arvsfonden!C51)</f>
        <v>239497.81</v>
      </c>
      <c r="D51" s="14">
        <f>SUM('Kst_01-_Gemensam'!D51+'Kst_10_-_Tävling'!D51+'Kst_20_-_HUS'!D51+'Kst_30_-_Styrelse'!D51+'Kst_40_-_Kök'!D51+'Kst_50_-_Stugan'!D51+'Kst_70_-_RUS'!D51+'Kst_80_-_Rally'!D51+'Kst85_-_Specialsök(NW)'!D51+'Kst_90_-_Agility'!D51+'Kst_95_-_Drag'!D51+Kst_9500_Allmänna_Arvsfonden!D51)</f>
        <v>194380</v>
      </c>
      <c r="E51" s="10">
        <f>SUM(E40,E49)</f>
        <v>177710.14</v>
      </c>
      <c r="F51" s="10">
        <f>SUM(F40,F49)</f>
        <v>193990</v>
      </c>
    </row>
    <row r="52" spans="1:26" ht="12.75" customHeight="1">
      <c r="A52" s="5" t="s">
        <v>1</v>
      </c>
      <c r="B52" s="6"/>
      <c r="C52" s="7" t="s">
        <v>2</v>
      </c>
      <c r="D52" s="7" t="s">
        <v>3</v>
      </c>
      <c r="E52" s="7" t="s">
        <v>4</v>
      </c>
      <c r="F52" s="7" t="s">
        <v>5</v>
      </c>
    </row>
    <row r="53" spans="1:26" ht="12.75" customHeight="1">
      <c r="A53" s="8" t="s">
        <v>51</v>
      </c>
      <c r="B53" s="21"/>
      <c r="C53" s="14">
        <f>SUM('Kst_01-_Gemensam'!C53+'Kst_10_-_Tävling'!C53+'Kst_20_-_HUS'!C53+'Kst_30_-_Styrelse'!C53+'Kst_40_-_Kök'!C53+'Kst_50_-_Stugan'!C53+'Kst_70_-_RUS'!C53+'Kst_80_-_Rally'!C53+'Kst85_-_Specialsök(NW)'!C53+'Kst_90_-_Agility'!C53+'Kst_95_-_Drag'!C53+Kst_9500_Allmänna_Arvsfonden!C53)</f>
        <v>0</v>
      </c>
      <c r="D53" s="14">
        <f>SUM('Kst_01-_Gemensam'!D53+'Kst_10_-_Tävling'!D53+'Kst_20_-_HUS'!D53+'Kst_30_-_Styrelse'!D53+'Kst_40_-_Kök'!D53+'Kst_50_-_Stugan'!D53+'Kst_70_-_RUS'!D53+'Kst_80_-_Rally'!D53+'Kst85_-_Specialsök(NW)'!D53+'Kst_90_-_Agility'!D53+'Kst_95_-_Drag'!D53+Kst_9500_Allmänna_Arvsfonden!D53)</f>
        <v>0</v>
      </c>
      <c r="E53" s="10"/>
      <c r="F53" s="10"/>
    </row>
    <row r="54" spans="1:26" ht="12.75" customHeight="1">
      <c r="A54" s="12">
        <v>5011</v>
      </c>
      <c r="B54" s="9" t="s">
        <v>52</v>
      </c>
      <c r="C54" s="14">
        <f>SUM('Kst_01-_Gemensam'!C54+'Kst_10_-_Tävling'!C54+'Kst_20_-_HUS'!C54+'Kst_30_-_Styrelse'!C54+'Kst_40_-_Kök'!C54+'Kst_50_-_Stugan'!C54+'Kst_70_-_RUS'!C54+'Kst_80_-_Rally'!C54+'Kst85_-_Specialsök(NW)'!C54+'Kst_90_-_Agility'!C54+'Kst_95_-_Drag'!C54+Kst_9500_Allmänna_Arvsfonden!C54)</f>
        <v>-5000</v>
      </c>
      <c r="D54" s="14">
        <f>SUM('Kst_01-_Gemensam'!D54+'Kst_10_-_Tävling'!D54+'Kst_20_-_HUS'!D54+'Kst_30_-_Styrelse'!D54+'Kst_40_-_Kök'!D54+'Kst_50_-_Stugan'!D54+'Kst_70_-_RUS'!D54+'Kst_80_-_Rally'!D54+'Kst85_-_Specialsök(NW)'!D54+'Kst_90_-_Agility'!D54+'Kst_95_-_Drag'!D54+Kst_9500_Allmänna_Arvsfonden!D54)</f>
        <v>-5000</v>
      </c>
      <c r="E54" s="14">
        <f>SUM('Kst_01-_Gemensam'!E54+'Kst_10_-_Tävling'!E54+'Kst_20_-_HUS'!E54+'Kst_30_-_Styrelse'!E54+'Kst_40_-_Kök'!E54+'Kst_50_-_Stugan'!E54+'Kst_70_-_RUS'!E54+'Kst_80_-_Rally'!E54+'Kst85_-_Specialsök(NW)'!E54+'Kst_90_-_Agility'!E54+'Kst_95_-_Drag'!E54+Kst_9500_Allmänna_Arvsfonden!E54)</f>
        <v>-10000</v>
      </c>
      <c r="F54" s="14">
        <f>SUM('Kst_01-_Gemensam'!F54+'Kst_10_-_Tävling'!F54+'Kst_20_-_HUS'!F54+'Kst_30_-_Styrelse'!F54+'Kst_40_-_Kök'!F54+'Kst_50_-_Stugan'!F54+'Kst_70_-_RUS'!F54+'Kst_80_-_Rally'!F54+'Kst85_-_Specialsök(NW)'!F54+'Kst_90_-_Agility'!F54+'Kst_95_-_Drag'!F54+Kst_9500_Allmänna_Arvsfonden!F54)</f>
        <v>0</v>
      </c>
      <c r="G54" s="13" t="s">
        <v>53</v>
      </c>
    </row>
    <row r="55" spans="1:26" ht="12.75" customHeight="1">
      <c r="A55" s="12">
        <v>5012</v>
      </c>
      <c r="B55" s="9" t="s">
        <v>54</v>
      </c>
      <c r="C55" s="14">
        <f>SUM('Kst_01-_Gemensam'!C55+'Kst_10_-_Tävling'!C55+'Kst_20_-_HUS'!C55+'Kst_30_-_Styrelse'!C55+'Kst_40_-_Kök'!C55+'Kst_50_-_Stugan'!C55+'Kst_70_-_RUS'!C55+'Kst_80_-_Rally'!C55+'Kst85_-_Specialsök(NW)'!C55+'Kst_90_-_Agility'!C55+'Kst_95_-_Drag'!C55+Kst_9500_Allmänna_Arvsfonden!C55)</f>
        <v>0</v>
      </c>
      <c r="D55" s="14">
        <f>SUM('Kst_01-_Gemensam'!D55+'Kst_10_-_Tävling'!D55+'Kst_20_-_HUS'!D55+'Kst_30_-_Styrelse'!D55+'Kst_40_-_Kök'!D55+'Kst_50_-_Stugan'!D55+'Kst_70_-_RUS'!D55+'Kst_80_-_Rally'!D55+'Kst85_-_Specialsök(NW)'!D55+'Kst_90_-_Agility'!D55+'Kst_95_-_Drag'!D55+Kst_9500_Allmänna_Arvsfonden!D55)</f>
        <v>0</v>
      </c>
      <c r="E55" s="14">
        <f>SUM('Kst_01-_Gemensam'!E55+'Kst_10_-_Tävling'!E55+'Kst_20_-_HUS'!E55+'Kst_30_-_Styrelse'!E55+'Kst_40_-_Kök'!E55+'Kst_50_-_Stugan'!E55+'Kst_70_-_RUS'!E55+'Kst_80_-_Rally'!E55+'Kst85_-_Specialsök(NW)'!E55+'Kst_90_-_Agility'!E55+'Kst_95_-_Drag'!E55+Kst_9500_Allmänna_Arvsfonden!E55)</f>
        <v>-9126</v>
      </c>
      <c r="F55" s="14">
        <f>SUM('Kst_01-_Gemensam'!F55+'Kst_10_-_Tävling'!F55+'Kst_20_-_HUS'!F55+'Kst_30_-_Styrelse'!F55+'Kst_40_-_Kök'!F55+'Kst_50_-_Stugan'!F55+'Kst_70_-_RUS'!F55+'Kst_80_-_Rally'!F55+'Kst85_-_Specialsök(NW)'!F55+'Kst_90_-_Agility'!F55+'Kst_95_-_Drag'!F55+Kst_9500_Allmänna_Arvsfonden!F55)</f>
        <v>-10080</v>
      </c>
    </row>
    <row r="56" spans="1:26" ht="12.75" customHeight="1">
      <c r="A56" s="12">
        <v>5013</v>
      </c>
      <c r="B56" s="9" t="s">
        <v>55</v>
      </c>
      <c r="C56" s="14">
        <f>SUM('Kst_01-_Gemensam'!C56+'Kst_10_-_Tävling'!C56+'Kst_20_-_HUS'!C56+'Kst_30_-_Styrelse'!C56+'Kst_40_-_Kök'!C56+'Kst_50_-_Stugan'!C56+'Kst_70_-_RUS'!C56+'Kst_80_-_Rally'!C56+'Kst85_-_Specialsök(NW)'!C56+'Kst_90_-_Agility'!C56+'Kst_95_-_Drag'!C56+Kst_9500_Allmänna_Arvsfonden!C56)</f>
        <v>-1876</v>
      </c>
      <c r="D56" s="14">
        <f>SUM('Kst_01-_Gemensam'!D56+'Kst_10_-_Tävling'!D56+'Kst_20_-_HUS'!D56+'Kst_30_-_Styrelse'!D56+'Kst_40_-_Kök'!D56+'Kst_50_-_Stugan'!D56+'Kst_70_-_RUS'!D56+'Kst_80_-_Rally'!D56+'Kst85_-_Specialsök(NW)'!D56+'Kst_90_-_Agility'!D56+'Kst_95_-_Drag'!D56+Kst_9500_Allmänna_Arvsfonden!D56)</f>
        <v>-1900</v>
      </c>
      <c r="E56" s="14">
        <f>SUM('Kst_01-_Gemensam'!E56+'Kst_10_-_Tävling'!E56+'Kst_20_-_HUS'!E56+'Kst_30_-_Styrelse'!E56+'Kst_40_-_Kök'!E56+'Kst_50_-_Stugan'!E56+'Kst_70_-_RUS'!E56+'Kst_80_-_Rally'!E56+'Kst85_-_Specialsök(NW)'!E56+'Kst_90_-_Agility'!E56+'Kst_95_-_Drag'!E56+Kst_9500_Allmänna_Arvsfonden!E56)</f>
        <v>-1000</v>
      </c>
      <c r="F56" s="14">
        <f>SUM('Kst_01-_Gemensam'!F56+'Kst_10_-_Tävling'!F56+'Kst_20_-_HUS'!F56+'Kst_30_-_Styrelse'!F56+'Kst_40_-_Kök'!F56+'Kst_50_-_Stugan'!F56+'Kst_70_-_RUS'!F56+'Kst_80_-_Rally'!F56+'Kst85_-_Specialsök(NW)'!F56+'Kst_90_-_Agility'!F56+'Kst_95_-_Drag'!F56+Kst_9500_Allmänna_Arvsfonden!F56)</f>
        <v>-1950</v>
      </c>
    </row>
    <row r="57" spans="1:26" ht="12.75" customHeight="1">
      <c r="A57" s="12">
        <v>5014</v>
      </c>
      <c r="B57" s="9" t="s">
        <v>56</v>
      </c>
      <c r="C57" s="14">
        <f>SUM('Kst_01-_Gemensam'!C57+'Kst_10_-_Tävling'!C57+'Kst_20_-_HUS'!C57+'Kst_30_-_Styrelse'!C57+'Kst_40_-_Kök'!C57+'Kst_50_-_Stugan'!C57+'Kst_70_-_RUS'!C57+'Kst_80_-_Rally'!C57+'Kst85_-_Specialsök(NW)'!C57+'Kst_90_-_Agility'!C57+'Kst_95_-_Drag'!C57+Kst_9500_Allmänna_Arvsfonden!C57)</f>
        <v>-8850</v>
      </c>
      <c r="D57" s="14">
        <f>SUM('Kst_01-_Gemensam'!D57+'Kst_10_-_Tävling'!D57+'Kst_20_-_HUS'!D57+'Kst_30_-_Styrelse'!D57+'Kst_40_-_Kök'!D57+'Kst_50_-_Stugan'!D57+'Kst_70_-_RUS'!D57+'Kst_80_-_Rally'!D57+'Kst85_-_Specialsök(NW)'!D57+'Kst_90_-_Agility'!D57+'Kst_95_-_Drag'!D57+Kst_9500_Allmänna_Arvsfonden!D57)</f>
        <v>-8850</v>
      </c>
      <c r="E57" s="14">
        <f>SUM('Kst_01-_Gemensam'!E57+'Kst_10_-_Tävling'!E57+'Kst_20_-_HUS'!E57+'Kst_30_-_Styrelse'!E57+'Kst_40_-_Kök'!E57+'Kst_50_-_Stugan'!E57+'Kst_70_-_RUS'!E57+'Kst_80_-_Rally'!E57+'Kst85_-_Specialsök(NW)'!E57+'Kst_90_-_Agility'!E57+'Kst_95_-_Drag'!E57+Kst_9500_Allmänna_Arvsfonden!E57)</f>
        <v>-9050</v>
      </c>
      <c r="F57" s="14">
        <f>SUM('Kst_01-_Gemensam'!F57+'Kst_10_-_Tävling'!F57+'Kst_20_-_HUS'!F57+'Kst_30_-_Styrelse'!F57+'Kst_40_-_Kök'!F57+'Kst_50_-_Stugan'!F57+'Kst_70_-_RUS'!F57+'Kst_80_-_Rally'!F57+'Kst85_-_Specialsök(NW)'!F57+'Kst_90_-_Agility'!F57+'Kst_95_-_Drag'!F57+Kst_9500_Allmänna_Arvsfonden!F57)</f>
        <v>-9000</v>
      </c>
    </row>
    <row r="58" spans="1:26" ht="12.75" customHeight="1">
      <c r="A58" s="12">
        <v>5050</v>
      </c>
      <c r="B58" s="9" t="s">
        <v>57</v>
      </c>
      <c r="C58" s="14">
        <f>SUM('Kst_01-_Gemensam'!C58+'Kst_10_-_Tävling'!C58+'Kst_20_-_HUS'!C58+'Kst_30_-_Styrelse'!C58+'Kst_40_-_Kök'!C58+'Kst_50_-_Stugan'!C58+'Kst_70_-_RUS'!C58+'Kst_80_-_Rally'!C58+'Kst85_-_Specialsök(NW)'!C58+'Kst_90_-_Agility'!C58+'Kst_95_-_Drag'!C58+Kst_9500_Allmänna_Arvsfonden!C58)</f>
        <v>0</v>
      </c>
      <c r="D58" s="14">
        <f>SUM('Kst_01-_Gemensam'!D58+'Kst_10_-_Tävling'!D58+'Kst_20_-_HUS'!D58+'Kst_30_-_Styrelse'!D58+'Kst_40_-_Kök'!D58+'Kst_50_-_Stugan'!D58+'Kst_70_-_RUS'!D58+'Kst_80_-_Rally'!D58+'Kst85_-_Specialsök(NW)'!D58+'Kst_90_-_Agility'!D58+'Kst_95_-_Drag'!D58+Kst_9500_Allmänna_Arvsfonden!D58)</f>
        <v>0</v>
      </c>
      <c r="E58" s="10">
        <f>SUM('Kst_01-_Gemensam'!C58,'Kst_10_-_Tävling'!C58,'Kst_20_-_HUS'!C58,'Kst_30_-_Styrelse'!C58,'Kst_40_-_Kök'!C58,'Kst_50_-_Stugan'!C58,'Kst_70_-_RUS'!C58,'Kst_80_-_Rally'!C58,'Kst85_-_Specialsök(NW)'!C58,'Kst_90_-_Agility'!C58,'Kst_95_-_Drag'!C58,Kst_9500_Allmänna_Arvsfonden!E58)</f>
        <v>0</v>
      </c>
      <c r="F58" s="10">
        <f>SUM('Kst_01-_Gemensam'!D58,'Kst_10_-_Tävling'!D58,'Kst_20_-_HUS'!D58,'Kst_30_-_Styrelse'!D58,'Kst_40_-_Kök'!D58,'Kst_50_-_Stugan'!D58,'Kst_70_-_RUS'!D58,'Kst_80_-_Rally'!D58,'Kst85_-_Specialsök(NW)'!D58,'Kst_90_-_Agility'!D58,'Kst_95_-_Drag'!D58,Kst_9500_Allmänna_Arvsfonden!F58)</f>
        <v>0</v>
      </c>
    </row>
    <row r="59" spans="1:26" ht="12.75" customHeight="1">
      <c r="A59" s="12">
        <v>5060</v>
      </c>
      <c r="B59" s="9" t="s">
        <v>58</v>
      </c>
      <c r="C59" s="14">
        <f>SUM('Kst_01-_Gemensam'!C59+'Kst_10_-_Tävling'!C59+'Kst_20_-_HUS'!C59+'Kst_30_-_Styrelse'!C59+'Kst_40_-_Kök'!C59+'Kst_50_-_Stugan'!C59+'Kst_70_-_RUS'!C59+'Kst_80_-_Rally'!C59+'Kst85_-_Specialsök(NW)'!C59+'Kst_90_-_Agility'!C59+'Kst_95_-_Drag'!C59+Kst_9500_Allmänna_Arvsfonden!C59)</f>
        <v>-4742.9799999999996</v>
      </c>
      <c r="D59" s="14">
        <f>SUM('Kst_01-_Gemensam'!D59+'Kst_10_-_Tävling'!D59+'Kst_20_-_HUS'!D59+'Kst_30_-_Styrelse'!D59+'Kst_40_-_Kök'!D59+'Kst_50_-_Stugan'!D59+'Kst_70_-_RUS'!D59+'Kst_80_-_Rally'!D59+'Kst85_-_Specialsök(NW)'!D59+'Kst_90_-_Agility'!D59+'Kst_95_-_Drag'!D59+Kst_9500_Allmänna_Arvsfonden!D59)</f>
        <v>-5000</v>
      </c>
      <c r="E59" s="14">
        <f>SUM('Kst_01-_Gemensam'!E59+'Kst_10_-_Tävling'!E59+'Kst_20_-_HUS'!E59+'Kst_30_-_Styrelse'!E59+'Kst_40_-_Kök'!E59+'Kst_50_-_Stugan'!E59+'Kst_70_-_RUS'!E59+'Kst_80_-_Rally'!E59+'Kst85_-_Specialsök(NW)'!E59+'Kst_90_-_Agility'!E59+'Kst_95_-_Drag'!E59+Kst_9500_Allmänna_Arvsfonden!E59)</f>
        <v>-4552.4400000000005</v>
      </c>
      <c r="F59" s="14">
        <f>SUM('Kst_01-_Gemensam'!F59+'Kst_10_-_Tävling'!F59+'Kst_20_-_HUS'!F59+'Kst_30_-_Styrelse'!F59+'Kst_40_-_Kök'!F59+'Kst_50_-_Stugan'!F59+'Kst_70_-_RUS'!F59+'Kst_80_-_Rally'!F59+'Kst85_-_Specialsök(NW)'!F59+'Kst_90_-_Agility'!F59+'Kst_95_-_Drag'!F59+Kst_9500_Allmänna_Arvsfonden!F59)</f>
        <v>-5000</v>
      </c>
    </row>
    <row r="60" spans="1:26" ht="12.75" customHeight="1">
      <c r="A60" s="12">
        <v>5070</v>
      </c>
      <c r="B60" s="9" t="s">
        <v>59</v>
      </c>
      <c r="C60" s="14">
        <f>SUM('Kst_01-_Gemensam'!C60+'Kst_10_-_Tävling'!C60+'Kst_20_-_HUS'!C60+'Kst_30_-_Styrelse'!C60+'Kst_40_-_Kök'!C60+'Kst_50_-_Stugan'!C60+'Kst_70_-_RUS'!C60+'Kst_80_-_Rally'!C60+'Kst85_-_Specialsök(NW)'!C60+'Kst_90_-_Agility'!C60+'Kst_95_-_Drag'!C60+Kst_9500_Allmänna_Arvsfonden!C60)</f>
        <v>-579.69000000000005</v>
      </c>
      <c r="D60" s="14">
        <f>SUM('Kst_01-_Gemensam'!D60+'Kst_10_-_Tävling'!D60+'Kst_20_-_HUS'!D60+'Kst_30_-_Styrelse'!D60+'Kst_40_-_Kök'!D60+'Kst_50_-_Stugan'!D60+'Kst_70_-_RUS'!D60+'Kst_80_-_Rally'!D60+'Kst85_-_Specialsök(NW)'!D60+'Kst_90_-_Agility'!D60+'Kst_95_-_Drag'!D60+Kst_9500_Allmänna_Arvsfonden!D60)</f>
        <v>-5700</v>
      </c>
      <c r="E60" s="14">
        <f>SUM('Kst_01-_Gemensam'!E60+'Kst_10_-_Tävling'!E60+'Kst_20_-_HUS'!E60+'Kst_30_-_Styrelse'!E60+'Kst_40_-_Kök'!E60+'Kst_50_-_Stugan'!E60+'Kst_70_-_RUS'!E60+'Kst_80_-_Rally'!E60+'Kst85_-_Specialsök(NW)'!E60+'Kst_90_-_Agility'!E60+'Kst_95_-_Drag'!E60+Kst_9500_Allmänna_Arvsfonden!E60)</f>
        <v>0</v>
      </c>
      <c r="F60" s="14">
        <f>SUM('Kst_01-_Gemensam'!F60+'Kst_10_-_Tävling'!F60+'Kst_20_-_HUS'!F60+'Kst_30_-_Styrelse'!F60+'Kst_40_-_Kök'!F60+'Kst_50_-_Stugan'!F60+'Kst_70_-_RUS'!F60+'Kst_80_-_Rally'!F60+'Kst85_-_Specialsök(NW)'!F60+'Kst_90_-_Agility'!F60+'Kst_95_-_Drag'!F60+Kst_9500_Allmänna_Arvsfonden!F60)</f>
        <v>-5500</v>
      </c>
    </row>
    <row r="61" spans="1:26" ht="12.75" customHeight="1">
      <c r="A61" s="12">
        <v>5080</v>
      </c>
      <c r="B61" s="9" t="s">
        <v>60</v>
      </c>
      <c r="C61" s="14">
        <f>SUM('Kst_01-_Gemensam'!C61+'Kst_10_-_Tävling'!C61+'Kst_20_-_HUS'!C61+'Kst_30_-_Styrelse'!C61+'Kst_40_-_Kök'!C61+'Kst_50_-_Stugan'!C61+'Kst_70_-_RUS'!C61+'Kst_80_-_Rally'!C61+'Kst85_-_Specialsök(NW)'!C61+'Kst_90_-_Agility'!C61+'Kst_95_-_Drag'!C61+Kst_9500_Allmänna_Arvsfonden!C61)</f>
        <v>-239</v>
      </c>
      <c r="D61" s="14">
        <f>SUM('Kst_01-_Gemensam'!D61+'Kst_10_-_Tävling'!D61+'Kst_20_-_HUS'!D61+'Kst_30_-_Styrelse'!D61+'Kst_40_-_Kök'!D61+'Kst_50_-_Stugan'!D61+'Kst_70_-_RUS'!D61+'Kst_80_-_Rally'!D61+'Kst85_-_Specialsök(NW)'!D61+'Kst_90_-_Agility'!D61+'Kst_95_-_Drag'!D61+Kst_9500_Allmänna_Arvsfonden!D61)</f>
        <v>-1000</v>
      </c>
      <c r="E61" s="14">
        <f>SUM('Kst_01-_Gemensam'!E61+'Kst_10_-_Tävling'!E61+'Kst_20_-_HUS'!E61+'Kst_30_-_Styrelse'!E61+'Kst_40_-_Kök'!E61+'Kst_50_-_Stugan'!E61+'Kst_70_-_RUS'!E61+'Kst_80_-_Rally'!E61+'Kst85_-_Specialsök(NW)'!E61+'Kst_90_-_Agility'!E61+'Kst_95_-_Drag'!E61+Kst_9500_Allmänna_Arvsfonden!E61)</f>
        <v>0</v>
      </c>
      <c r="F61" s="14">
        <f>SUM('Kst_01-_Gemensam'!F61+'Kst_10_-_Tävling'!F61+'Kst_20_-_HUS'!F61+'Kst_30_-_Styrelse'!F61+'Kst_40_-_Kök'!F61+'Kst_50_-_Stugan'!F61+'Kst_70_-_RUS'!F61+'Kst_80_-_Rally'!F61+'Kst85_-_Specialsök(NW)'!F61+'Kst_90_-_Agility'!F61+'Kst_95_-_Drag'!F61+Kst_9500_Allmänna_Arvsfonden!F61)</f>
        <v>-1000</v>
      </c>
    </row>
    <row r="62" spans="1:26" ht="12.75" customHeight="1">
      <c r="A62" s="12">
        <v>5090</v>
      </c>
      <c r="B62" s="9" t="s">
        <v>61</v>
      </c>
      <c r="C62" s="14">
        <f>SUM('Kst_01-_Gemensam'!C62+'Kst_10_-_Tävling'!C62+'Kst_20_-_HUS'!C62+'Kst_30_-_Styrelse'!C62+'Kst_40_-_Kök'!C62+'Kst_50_-_Stugan'!C62+'Kst_70_-_RUS'!C62+'Kst_80_-_Rally'!C62+'Kst85_-_Specialsök(NW)'!C62+'Kst_90_-_Agility'!C62+'Kst_95_-_Drag'!C62+Kst_9500_Allmänna_Arvsfonden!C62)</f>
        <v>0</v>
      </c>
      <c r="D62" s="14">
        <f>SUM('Kst_01-_Gemensam'!D62+'Kst_10_-_Tävling'!D62+'Kst_20_-_HUS'!D62+'Kst_30_-_Styrelse'!D62+'Kst_40_-_Kök'!D62+'Kst_50_-_Stugan'!D62+'Kst_70_-_RUS'!D62+'Kst_80_-_Rally'!D62+'Kst85_-_Specialsök(NW)'!D62+'Kst_90_-_Agility'!D62+'Kst_95_-_Drag'!D62+Kst_9500_Allmänna_Arvsfonden!D62)</f>
        <v>0</v>
      </c>
      <c r="E62" s="14">
        <f>SUM('Kst_01-_Gemensam'!E62+'Kst_10_-_Tävling'!E62+'Kst_20_-_HUS'!E62+'Kst_30_-_Styrelse'!E62+'Kst_40_-_Kök'!E62+'Kst_50_-_Stugan'!E62+'Kst_70_-_RUS'!E62+'Kst_80_-_Rally'!E62+'Kst85_-_Specialsök(NW)'!E62+'Kst_90_-_Agility'!E62+'Kst_95_-_Drag'!E62+Kst_9500_Allmänna_Arvsfonden!E62)</f>
        <v>-332</v>
      </c>
      <c r="F62" s="14">
        <f>SUM('Kst_01-_Gemensam'!F62+'Kst_10_-_Tävling'!F62+'Kst_20_-_HUS'!F62+'Kst_30_-_Styrelse'!F62+'Kst_40_-_Kök'!F62+'Kst_50_-_Stugan'!F62+'Kst_70_-_RUS'!F62+'Kst_80_-_Rally'!F62+'Kst85_-_Specialsök(NW)'!F62+'Kst_90_-_Agility'!F62+'Kst_95_-_Drag'!F62+Kst_9500_Allmänna_Arvsfonden!F62)</f>
        <v>0</v>
      </c>
    </row>
    <row r="63" spans="1:26" ht="12.75" customHeight="1">
      <c r="A63" s="12">
        <v>5160</v>
      </c>
      <c r="B63" s="9" t="s">
        <v>62</v>
      </c>
      <c r="C63" s="14">
        <f>SUM('Kst_01-_Gemensam'!C63+'Kst_10_-_Tävling'!C63+'Kst_20_-_HUS'!C63+'Kst_30_-_Styrelse'!C63+'Kst_40_-_Kök'!C63+'Kst_50_-_Stugan'!C63+'Kst_70_-_RUS'!C63+'Kst_80_-_Rally'!C63+'Kst85_-_Specialsök(NW)'!C63+'Kst_90_-_Agility'!C63+'Kst_95_-_Drag'!C63+Kst_9500_Allmänna_Arvsfonden!C63)</f>
        <v>-3730.02</v>
      </c>
      <c r="D63" s="14">
        <f>SUM('Kst_01-_Gemensam'!D63+'Kst_10_-_Tävling'!D63+'Kst_20_-_HUS'!D63+'Kst_30_-_Styrelse'!D63+'Kst_40_-_Kök'!D63+'Kst_50_-_Stugan'!D63+'Kst_70_-_RUS'!D63+'Kst_80_-_Rally'!D63+'Kst85_-_Specialsök(NW)'!D63+'Kst_90_-_Agility'!D63+'Kst_95_-_Drag'!D63+Kst_9500_Allmänna_Arvsfonden!D63)</f>
        <v>-4000</v>
      </c>
      <c r="E63" s="14">
        <f>SUM('Kst_01-_Gemensam'!E63+'Kst_10_-_Tävling'!E63+'Kst_20_-_HUS'!E63+'Kst_30_-_Styrelse'!E63+'Kst_40_-_Kök'!E63+'Kst_50_-_Stugan'!E63+'Kst_70_-_RUS'!E63+'Kst_80_-_Rally'!E63+'Kst85_-_Specialsök(NW)'!E63+'Kst_90_-_Agility'!E63+'Kst_95_-_Drag'!E63+Kst_9500_Allmänna_Arvsfonden!E63)</f>
        <v>-5379.56</v>
      </c>
      <c r="F63" s="14">
        <f>SUM('Kst_01-_Gemensam'!F63+'Kst_10_-_Tävling'!F63+'Kst_20_-_HUS'!F63+'Kst_30_-_Styrelse'!F63+'Kst_40_-_Kök'!F63+'Kst_50_-_Stugan'!F63+'Kst_70_-_RUS'!F63+'Kst_80_-_Rally'!F63+'Kst85_-_Specialsök(NW)'!F63+'Kst_90_-_Agility'!F63+'Kst_95_-_Drag'!F63+Kst_9500_Allmänna_Arvsfonden!F63)</f>
        <v>-5000</v>
      </c>
    </row>
    <row r="64" spans="1:26" ht="12.75" customHeight="1">
      <c r="A64" s="12">
        <v>5210</v>
      </c>
      <c r="B64" s="9" t="s">
        <v>63</v>
      </c>
      <c r="C64" s="14">
        <f>SUM('Kst_01-_Gemensam'!C64+'Kst_10_-_Tävling'!C64+'Kst_20_-_HUS'!C64+'Kst_30_-_Styrelse'!C64+'Kst_40_-_Kök'!C64+'Kst_50_-_Stugan'!C64+'Kst_70_-_RUS'!C64+'Kst_80_-_Rally'!C64+'Kst85_-_Specialsök(NW)'!C64+'Kst_90_-_Agility'!C64+'Kst_95_-_Drag'!C64+Kst_9500_Allmänna_Arvsfonden!C64)</f>
        <v>0</v>
      </c>
      <c r="D64" s="14">
        <f>SUM('Kst_01-_Gemensam'!D64+'Kst_10_-_Tävling'!D64+'Kst_20_-_HUS'!D64+'Kst_30_-_Styrelse'!D64+'Kst_40_-_Kök'!D64+'Kst_50_-_Stugan'!D64+'Kst_70_-_RUS'!D64+'Kst_80_-_Rally'!D64+'Kst85_-_Specialsök(NW)'!D64+'Kst_90_-_Agility'!D64+'Kst_95_-_Drag'!D64+Kst_9500_Allmänna_Arvsfonden!D64)</f>
        <v>0</v>
      </c>
      <c r="E64" s="10">
        <f>SUM('Kst_01-_Gemensam'!C64,'Kst_10_-_Tävling'!C64,'Kst_20_-_HUS'!C64,'Kst_30_-_Styrelse'!C64,'Kst_40_-_Kök'!C64,'Kst_50_-_Stugan'!C64,'Kst_70_-_RUS'!C64,'Kst_80_-_Rally'!C64,'Kst85_-_Specialsök(NW)'!C64,'Kst_90_-_Agility'!C64,'Kst_95_-_Drag'!C64,Kst_9500_Allmänna_Arvsfonden!E64)</f>
        <v>0</v>
      </c>
      <c r="F64" s="10">
        <f>SUM('Kst_01-_Gemensam'!D64,'Kst_10_-_Tävling'!D64,'Kst_20_-_HUS'!D64,'Kst_30_-_Styrelse'!D64,'Kst_40_-_Kök'!D64,'Kst_50_-_Stugan'!D64,'Kst_70_-_RUS'!D64,'Kst_80_-_Rally'!D64,'Kst85_-_Specialsök(NW)'!D64,'Kst_90_-_Agility'!D64,'Kst_95_-_Drag'!D64,Kst_9500_Allmänna_Arvsfonden!F64)</f>
        <v>0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.75" customHeight="1">
      <c r="A65" s="12">
        <v>5220</v>
      </c>
      <c r="B65" s="9" t="s">
        <v>64</v>
      </c>
      <c r="C65" s="14">
        <f>SUM('Kst_01-_Gemensam'!C65+'Kst_10_-_Tävling'!C65+'Kst_20_-_HUS'!C65+'Kst_30_-_Styrelse'!C65+'Kst_40_-_Kök'!C65+'Kst_50_-_Stugan'!C65+'Kst_70_-_RUS'!C65+'Kst_80_-_Rally'!C65+'Kst85_-_Specialsök(NW)'!C65+'Kst_90_-_Agility'!C65+'Kst_95_-_Drag'!C65+Kst_9500_Allmänna_Arvsfonden!C65)</f>
        <v>0</v>
      </c>
      <c r="D65" s="14">
        <f>SUM('Kst_01-_Gemensam'!D65+'Kst_10_-_Tävling'!D65+'Kst_20_-_HUS'!D65+'Kst_30_-_Styrelse'!D65+'Kst_40_-_Kök'!D65+'Kst_50_-_Stugan'!D65+'Kst_70_-_RUS'!D65+'Kst_80_-_Rally'!D65+'Kst85_-_Specialsök(NW)'!D65+'Kst_90_-_Agility'!D65+'Kst_95_-_Drag'!D65+Kst_9500_Allmänna_Arvsfonden!D65)</f>
        <v>0</v>
      </c>
      <c r="E65" s="10">
        <f>SUM('Kst_01-_Gemensam'!C65,'Kst_10_-_Tävling'!C65,'Kst_20_-_HUS'!C65,'Kst_30_-_Styrelse'!C65,'Kst_40_-_Kök'!C65,'Kst_50_-_Stugan'!C65,'Kst_70_-_RUS'!C65,'Kst_80_-_Rally'!C65,'Kst85_-_Specialsök(NW)'!C65,'Kst_90_-_Agility'!C65,'Kst_95_-_Drag'!C65,Kst_9500_Allmänna_Arvsfonden!E65)</f>
        <v>0</v>
      </c>
      <c r="F65" s="10">
        <f>SUM('Kst_01-_Gemensam'!D65,'Kst_10_-_Tävling'!D65,'Kst_20_-_HUS'!D65,'Kst_30_-_Styrelse'!D65,'Kst_40_-_Kök'!D65,'Kst_50_-_Stugan'!D65,'Kst_70_-_RUS'!D65,'Kst_80_-_Rally'!D65,'Kst85_-_Specialsök(NW)'!D65,'Kst_90_-_Agility'!D65,'Kst_95_-_Drag'!D65,Kst_9500_Allmänna_Arvsfonden!F65)</f>
        <v>0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customHeight="1">
      <c r="A66" s="12">
        <v>5290</v>
      </c>
      <c r="B66" s="9" t="s">
        <v>65</v>
      </c>
      <c r="C66" s="14">
        <f>SUM('Kst_01-_Gemensam'!C66+'Kst_10_-_Tävling'!C66+'Kst_20_-_HUS'!C66+'Kst_30_-_Styrelse'!C66+'Kst_40_-_Kök'!C66+'Kst_50_-_Stugan'!C66+'Kst_70_-_RUS'!C66+'Kst_80_-_Rally'!C66+'Kst85_-_Specialsök(NW)'!C66+'Kst_90_-_Agility'!C66+'Kst_95_-_Drag'!C66+Kst_9500_Allmänna_Arvsfonden!C66)</f>
        <v>0</v>
      </c>
      <c r="D66" s="14">
        <f>SUM('Kst_01-_Gemensam'!D66+'Kst_10_-_Tävling'!D66+'Kst_20_-_HUS'!D66+'Kst_30_-_Styrelse'!D66+'Kst_40_-_Kök'!D66+'Kst_50_-_Stugan'!D66+'Kst_70_-_RUS'!D66+'Kst_80_-_Rally'!D66+'Kst85_-_Specialsök(NW)'!D66+'Kst_90_-_Agility'!D66+'Kst_95_-_Drag'!D66+Kst_9500_Allmänna_Arvsfonden!D66)</f>
        <v>0</v>
      </c>
      <c r="E66" s="10">
        <f>SUM('Kst_01-_Gemensam'!C66,'Kst_10_-_Tävling'!C66,'Kst_20_-_HUS'!C66,'Kst_30_-_Styrelse'!C66,'Kst_40_-_Kök'!C66,'Kst_50_-_Stugan'!C66,'Kst_70_-_RUS'!C66,'Kst_80_-_Rally'!C66,'Kst85_-_Specialsök(NW)'!C66,'Kst_90_-_Agility'!C66,'Kst_95_-_Drag'!C66,Kst_9500_Allmänna_Arvsfonden!E66)</f>
        <v>0</v>
      </c>
      <c r="F66" s="10">
        <f>SUM('Kst_01-_Gemensam'!D66,'Kst_10_-_Tävling'!D66,'Kst_20_-_HUS'!D66,'Kst_30_-_Styrelse'!D66,'Kst_40_-_Kök'!D66,'Kst_50_-_Stugan'!D66,'Kst_70_-_RUS'!D66,'Kst_80_-_Rally'!D66,'Kst85_-_Specialsök(NW)'!D66,'Kst_90_-_Agility'!D66,'Kst_95_-_Drag'!D66,Kst_9500_Allmänna_Arvsfonden!F66)</f>
        <v>0</v>
      </c>
    </row>
    <row r="67" spans="1:26" ht="12.75" customHeight="1">
      <c r="A67" s="12">
        <v>5310</v>
      </c>
      <c r="B67" s="9" t="s">
        <v>66</v>
      </c>
      <c r="C67" s="14">
        <f>SUM('Kst_01-_Gemensam'!C67+'Kst_10_-_Tävling'!C67+'Kst_20_-_HUS'!C67+'Kst_30_-_Styrelse'!C67+'Kst_40_-_Kök'!C67+'Kst_50_-_Stugan'!C67+'Kst_70_-_RUS'!C67+'Kst_80_-_Rally'!C67+'Kst85_-_Specialsök(NW)'!C67+'Kst_90_-_Agility'!C67+'Kst_95_-_Drag'!C67+Kst_9500_Allmänna_Arvsfonden!C67)</f>
        <v>-23925</v>
      </c>
      <c r="D67" s="14">
        <f>SUM('Kst_01-_Gemensam'!D67+'Kst_10_-_Tävling'!D67+'Kst_20_-_HUS'!D67+'Kst_30_-_Styrelse'!D67+'Kst_40_-_Kök'!D67+'Kst_50_-_Stugan'!D67+'Kst_70_-_RUS'!D67+'Kst_80_-_Rally'!D67+'Kst85_-_Specialsök(NW)'!D67+'Kst_90_-_Agility'!D67+'Kst_95_-_Drag'!D67+Kst_9500_Allmänna_Arvsfonden!D67)</f>
        <v>-25000</v>
      </c>
      <c r="E67" s="14">
        <f>SUM('Kst_01-_Gemensam'!E67+'Kst_10_-_Tävling'!E67+'Kst_20_-_HUS'!E67+'Kst_30_-_Styrelse'!E67+'Kst_40_-_Kök'!E67+'Kst_50_-_Stugan'!E67+'Kst_70_-_RUS'!E67+'Kst_80_-_Rally'!E67+'Kst85_-_Specialsök(NW)'!E67+'Kst_90_-_Agility'!E67+'Kst_95_-_Drag'!E67+Kst_9500_Allmänna_Arvsfonden!E67)</f>
        <v>-23012</v>
      </c>
      <c r="F67" s="14">
        <f>SUM('Kst_01-_Gemensam'!F67+'Kst_10_-_Tävling'!F67+'Kst_20_-_HUS'!F67+'Kst_30_-_Styrelse'!F67+'Kst_40_-_Kök'!F67+'Kst_50_-_Stugan'!F67+'Kst_70_-_RUS'!F67+'Kst_80_-_Rally'!F67+'Kst85_-_Specialsök(NW)'!F67+'Kst_90_-_Agility'!F67+'Kst_95_-_Drag'!F67+Kst_9500_Allmänna_Arvsfonden!F67)</f>
        <v>-25000</v>
      </c>
    </row>
    <row r="68" spans="1:26" ht="12.75" customHeight="1">
      <c r="A68" s="12">
        <v>5410</v>
      </c>
      <c r="B68" s="9" t="s">
        <v>67</v>
      </c>
      <c r="C68" s="14">
        <f>SUM('Kst_01-_Gemensam'!C68+'Kst_10_-_Tävling'!C68+'Kst_20_-_HUS'!C68+'Kst_30_-_Styrelse'!C68+'Kst_40_-_Kök'!C68+'Kst_50_-_Stugan'!C68+'Kst_70_-_RUS'!C68+'Kst_80_-_Rally'!C68+'Kst85_-_Specialsök(NW)'!C68+'Kst_90_-_Agility'!C68+'Kst_95_-_Drag'!C68+Kst_9500_Allmänna_Arvsfonden!C68)</f>
        <v>-13971.4</v>
      </c>
      <c r="D68" s="14">
        <f>SUM('Kst_01-_Gemensam'!D68+'Kst_10_-_Tävling'!D68+'Kst_20_-_HUS'!D68+'Kst_30_-_Styrelse'!D68+'Kst_40_-_Kök'!D68+'Kst_50_-_Stugan'!D68+'Kst_70_-_RUS'!D68+'Kst_80_-_Rally'!D68+'Kst85_-_Specialsök(NW)'!D68+'Kst_90_-_Agility'!D68+'Kst_95_-_Drag'!D68+Kst_9500_Allmänna_Arvsfonden!D68)</f>
        <v>-1700</v>
      </c>
      <c r="E68" s="14">
        <f>SUM('Kst_01-_Gemensam'!E68+'Kst_10_-_Tävling'!E68+'Kst_20_-_HUS'!E68+'Kst_30_-_Styrelse'!E68+'Kst_40_-_Kök'!E68+'Kst_50_-_Stugan'!E68+'Kst_70_-_RUS'!E68+'Kst_80_-_Rally'!E68+'Kst85_-_Specialsök(NW)'!E68+'Kst_90_-_Agility'!E68+'Kst_95_-_Drag'!E68+Kst_9500_Allmänna_Arvsfonden!E68)</f>
        <v>-5062.1000000000004</v>
      </c>
      <c r="F68" s="14">
        <f>SUM('Kst_01-_Gemensam'!F68+'Kst_10_-_Tävling'!F68+'Kst_20_-_HUS'!F68+'Kst_30_-_Styrelse'!F68+'Kst_40_-_Kök'!F68+'Kst_50_-_Stugan'!F68+'Kst_70_-_RUS'!F68+'Kst_80_-_Rally'!F68+'Kst85_-_Specialsök(NW)'!F68+'Kst_90_-_Agility'!F68+'Kst_95_-_Drag'!F68+Kst_9500_Allmänna_Arvsfonden!F68)</f>
        <v>-3300</v>
      </c>
    </row>
    <row r="69" spans="1:26" ht="12.75" customHeight="1">
      <c r="A69" s="12">
        <v>5422</v>
      </c>
      <c r="B69" s="9" t="s">
        <v>68</v>
      </c>
      <c r="C69" s="14">
        <f>SUM('Kst_01-_Gemensam'!C69+'Kst_10_-_Tävling'!C69+'Kst_20_-_HUS'!C69+'Kst_30_-_Styrelse'!C69+'Kst_40_-_Kök'!C69+'Kst_50_-_Stugan'!C69+'Kst_70_-_RUS'!C69+'Kst_80_-_Rally'!C69+'Kst85_-_Specialsök(NW)'!C69+'Kst_90_-_Agility'!C69+'Kst_95_-_Drag'!C69+Kst_9500_Allmänna_Arvsfonden!C69)</f>
        <v>0</v>
      </c>
      <c r="D69" s="14">
        <f>SUM('Kst_01-_Gemensam'!D69+'Kst_10_-_Tävling'!D69+'Kst_20_-_HUS'!D69+'Kst_30_-_Styrelse'!D69+'Kst_40_-_Kök'!D69+'Kst_50_-_Stugan'!D69+'Kst_70_-_RUS'!D69+'Kst_80_-_Rally'!D69+'Kst85_-_Specialsök(NW)'!D69+'Kst_90_-_Agility'!D69+'Kst_95_-_Drag'!D69+Kst_9500_Allmänna_Arvsfonden!D69)</f>
        <v>0</v>
      </c>
      <c r="E69" s="10">
        <f>SUM('Kst_01-_Gemensam'!C69,'Kst_10_-_Tävling'!C69,'Kst_20_-_HUS'!C69,'Kst_30_-_Styrelse'!C69,'Kst_40_-_Kök'!C69,'Kst_50_-_Stugan'!C69,'Kst_70_-_RUS'!C69,'Kst_80_-_Rally'!C69,'Kst85_-_Specialsök(NW)'!C69,'Kst_90_-_Agility'!C69,'Kst_95_-_Drag'!C69,Kst_9500_Allmänna_Arvsfonden!E69)</f>
        <v>0</v>
      </c>
      <c r="F69" s="10">
        <f>SUM('Kst_01-_Gemensam'!D69,'Kst_10_-_Tävling'!D69,'Kst_20_-_HUS'!D69,'Kst_30_-_Styrelse'!D69,'Kst_40_-_Kök'!D69,'Kst_50_-_Stugan'!D69,'Kst_70_-_RUS'!D69,'Kst_80_-_Rally'!D69,'Kst85_-_Specialsök(NW)'!D69,'Kst_90_-_Agility'!D69,'Kst_95_-_Drag'!D69,Kst_9500_Allmänna_Arvsfonden!F69)</f>
        <v>0</v>
      </c>
    </row>
    <row r="70" spans="1:26" ht="12.75" customHeight="1">
      <c r="A70" s="12">
        <v>5460</v>
      </c>
      <c r="B70" s="9" t="s">
        <v>69</v>
      </c>
      <c r="C70" s="14">
        <f>SUM('Kst_01-_Gemensam'!C70+'Kst_10_-_Tävling'!C70+'Kst_20_-_HUS'!C70+'Kst_30_-_Styrelse'!C70+'Kst_40_-_Kök'!C70+'Kst_50_-_Stugan'!C70+'Kst_70_-_RUS'!C70+'Kst_80_-_Rally'!C70+'Kst85_-_Specialsök(NW)'!C70+'Kst_90_-_Agility'!C70+'Kst_95_-_Drag'!C70+Kst_9500_Allmänna_Arvsfonden!C70)</f>
        <v>-3225.8100000000004</v>
      </c>
      <c r="D70" s="14">
        <f>SUM('Kst_01-_Gemensam'!D70+'Kst_10_-_Tävling'!D70+'Kst_20_-_HUS'!D70+'Kst_30_-_Styrelse'!D70+'Kst_40_-_Kök'!D70+'Kst_50_-_Stugan'!D70+'Kst_70_-_RUS'!D70+'Kst_80_-_Rally'!D70+'Kst85_-_Specialsök(NW)'!D70+'Kst_90_-_Agility'!D70+'Kst_95_-_Drag'!D70+Kst_9500_Allmänna_Arvsfonden!D70)</f>
        <v>-1500</v>
      </c>
      <c r="E70" s="14">
        <f>SUM('Kst_01-_Gemensam'!E70+'Kst_10_-_Tävling'!E70+'Kst_20_-_HUS'!E70+'Kst_30_-_Styrelse'!E70+'Kst_40_-_Kök'!E70+'Kst_50_-_Stugan'!E70+'Kst_70_-_RUS'!E70+'Kst_80_-_Rally'!E70+'Kst85_-_Specialsök(NW)'!E70+'Kst_90_-_Agility'!E70+'Kst_95_-_Drag'!E70+Kst_9500_Allmänna_Arvsfonden!E70)</f>
        <v>0</v>
      </c>
      <c r="F70" s="14">
        <f>SUM('Kst_01-_Gemensam'!F70+'Kst_10_-_Tävling'!F70+'Kst_20_-_HUS'!F70+'Kst_30_-_Styrelse'!F70+'Kst_40_-_Kök'!F70+'Kst_50_-_Stugan'!F70+'Kst_70_-_RUS'!F70+'Kst_80_-_Rally'!F70+'Kst85_-_Specialsök(NW)'!F70+'Kst_90_-_Agility'!F70+'Kst_95_-_Drag'!F70+Kst_9500_Allmänna_Arvsfonden!F70)</f>
        <v>0</v>
      </c>
    </row>
    <row r="71" spans="1:26" ht="12.75" customHeight="1">
      <c r="A71" s="12">
        <v>5461</v>
      </c>
      <c r="B71" s="9" t="s">
        <v>70</v>
      </c>
      <c r="C71" s="14">
        <f>SUM('Kst_01-_Gemensam'!C71+'Kst_10_-_Tävling'!C71+'Kst_20_-_HUS'!C71+'Kst_30_-_Styrelse'!C71+'Kst_40_-_Kök'!C71+'Kst_50_-_Stugan'!C71+'Kst_70_-_RUS'!C71+'Kst_80_-_Rally'!C71+'Kst85_-_Specialsök(NW)'!C71+'Kst_90_-_Agility'!C71+'Kst_95_-_Drag'!C71+Kst_9500_Allmänna_Arvsfonden!C71)</f>
        <v>-13650</v>
      </c>
      <c r="D71" s="14">
        <f>SUM('Kst_01-_Gemensam'!D71+'Kst_10_-_Tävling'!D71+'Kst_20_-_HUS'!D71+'Kst_30_-_Styrelse'!D71+'Kst_40_-_Kök'!D71+'Kst_50_-_Stugan'!D71+'Kst_70_-_RUS'!D71+'Kst_80_-_Rally'!D71+'Kst85_-_Specialsök(NW)'!D71+'Kst_90_-_Agility'!D71+'Kst_95_-_Drag'!D71+Kst_9500_Allmänna_Arvsfonden!D71)</f>
        <v>-13650</v>
      </c>
      <c r="E71" s="14">
        <f>SUM('Kst_01-_Gemensam'!E71+'Kst_10_-_Tävling'!E71+'Kst_20_-_HUS'!E71+'Kst_30_-_Styrelse'!E71+'Kst_40_-_Kök'!E71+'Kst_50_-_Stugan'!E71+'Kst_70_-_RUS'!E71+'Kst_80_-_Rally'!E71+'Kst85_-_Specialsök(NW)'!E71+'Kst_90_-_Agility'!E71+'Kst_95_-_Drag'!E71+Kst_9500_Allmänna_Arvsfonden!E71)</f>
        <v>-10500</v>
      </c>
      <c r="F71" s="14">
        <f>SUM('Kst_01-_Gemensam'!F71+'Kst_10_-_Tävling'!F71+'Kst_20_-_HUS'!F71+'Kst_30_-_Styrelse'!F71+'Kst_40_-_Kök'!F71+'Kst_50_-_Stugan'!F71+'Kst_70_-_RUS'!F71+'Kst_80_-_Rally'!F71+'Kst85_-_Specialsök(NW)'!F71+'Kst_90_-_Agility'!F71+'Kst_95_-_Drag'!F71+Kst_9500_Allmänna_Arvsfonden!F71)</f>
        <v>0</v>
      </c>
    </row>
    <row r="72" spans="1:26" ht="12.75" customHeight="1">
      <c r="A72" s="12">
        <v>5469</v>
      </c>
      <c r="B72" s="9" t="s">
        <v>71</v>
      </c>
      <c r="C72" s="14">
        <f>SUM('Kst_01-_Gemensam'!C72+'Kst_10_-_Tävling'!C72+'Kst_20_-_HUS'!C72+'Kst_30_-_Styrelse'!C72+'Kst_40_-_Kök'!C72+'Kst_50_-_Stugan'!C72+'Kst_70_-_RUS'!C72+'Kst_80_-_Rally'!C72+'Kst85_-_Specialsök(NW)'!C72+'Kst_90_-_Agility'!C72+'Kst_95_-_Drag'!C72+Kst_9500_Allmänna_Arvsfonden!C72)</f>
        <v>0</v>
      </c>
      <c r="D72" s="14">
        <f>SUM('Kst_01-_Gemensam'!D72+'Kst_10_-_Tävling'!D72+'Kst_20_-_HUS'!D72+'Kst_30_-_Styrelse'!D72+'Kst_40_-_Kök'!D72+'Kst_50_-_Stugan'!D72+'Kst_70_-_RUS'!D72+'Kst_80_-_Rally'!D72+'Kst85_-_Specialsök(NW)'!D72+'Kst_90_-_Agility'!D72+'Kst_95_-_Drag'!D72+Kst_9500_Allmänna_Arvsfonden!D72)</f>
        <v>0</v>
      </c>
      <c r="E72" s="10">
        <f>SUM('Kst_01-_Gemensam'!C72,'Kst_10_-_Tävling'!C72,'Kst_20_-_HUS'!C72,'Kst_30_-_Styrelse'!C72,'Kst_40_-_Kök'!C72,'Kst_50_-_Stugan'!C72,'Kst_70_-_RUS'!C72,'Kst_80_-_Rally'!C72,'Kst85_-_Specialsök(NW)'!C72,'Kst_90_-_Agility'!C72,'Kst_95_-_Drag'!C72,Kst_9500_Allmänna_Arvsfonden!E72)</f>
        <v>0</v>
      </c>
      <c r="F72" s="10">
        <f>SUM('Kst_01-_Gemensam'!D72,'Kst_10_-_Tävling'!D72,'Kst_20_-_HUS'!D72,'Kst_30_-_Styrelse'!D72,'Kst_40_-_Kök'!D72,'Kst_50_-_Stugan'!D72,'Kst_70_-_RUS'!D72,'Kst_80_-_Rally'!D72,'Kst85_-_Specialsök(NW)'!D72,'Kst_90_-_Agility'!D72,'Kst_95_-_Drag'!D72,Kst_9500_Allmänna_Arvsfonden!F72)</f>
        <v>0</v>
      </c>
    </row>
    <row r="73" spans="1:26" ht="12.75" customHeight="1">
      <c r="A73" s="12">
        <v>5471</v>
      </c>
      <c r="B73" s="9" t="s">
        <v>72</v>
      </c>
      <c r="C73" s="14">
        <f>SUM('Kst_01-_Gemensam'!C73+'Kst_10_-_Tävling'!C73+'Kst_20_-_HUS'!C73+'Kst_30_-_Styrelse'!C73+'Kst_40_-_Kök'!C73+'Kst_50_-_Stugan'!C73+'Kst_70_-_RUS'!C73+'Kst_80_-_Rally'!C73+'Kst85_-_Specialsök(NW)'!C73+'Kst_90_-_Agility'!C73+'Kst_95_-_Drag'!C73+Kst_9500_Allmänna_Arvsfonden!C73)</f>
        <v>-189</v>
      </c>
      <c r="D73" s="14">
        <f>SUM('Kst_01-_Gemensam'!D73+'Kst_10_-_Tävling'!D73+'Kst_20_-_HUS'!D73+'Kst_30_-_Styrelse'!D73+'Kst_40_-_Kök'!D73+'Kst_50_-_Stugan'!D73+'Kst_70_-_RUS'!D73+'Kst_80_-_Rally'!D73+'Kst85_-_Specialsök(NW)'!D73+'Kst_90_-_Agility'!D73+'Kst_95_-_Drag'!D73+Kst_9500_Allmänna_Arvsfonden!D73)</f>
        <v>-400</v>
      </c>
      <c r="E73" s="14">
        <f>SUM('Kst_01-_Gemensam'!E73+'Kst_10_-_Tävling'!E73+'Kst_20_-_HUS'!E73+'Kst_30_-_Styrelse'!E73+'Kst_40_-_Kök'!E73+'Kst_50_-_Stugan'!E73+'Kst_70_-_RUS'!E73+'Kst_80_-_Rally'!E73+'Kst85_-_Specialsök(NW)'!E73+'Kst_90_-_Agility'!E73+'Kst_95_-_Drag'!E73+Kst_9500_Allmänna_Arvsfonden!E73)</f>
        <v>-749</v>
      </c>
      <c r="F73" s="14">
        <f>SUM('Kst_01-_Gemensam'!F73+'Kst_10_-_Tävling'!F73+'Kst_20_-_HUS'!F73+'Kst_30_-_Styrelse'!F73+'Kst_40_-_Kök'!F73+'Kst_50_-_Stugan'!F73+'Kst_70_-_RUS'!F73+'Kst_80_-_Rally'!F73+'Kst85_-_Specialsök(NW)'!F73+'Kst_90_-_Agility'!F73+'Kst_95_-_Drag'!F73+Kst_9500_Allmänna_Arvsfonden!F73)</f>
        <v>-400</v>
      </c>
    </row>
    <row r="74" spans="1:26" ht="12.75" customHeight="1">
      <c r="A74" s="12">
        <v>5472</v>
      </c>
      <c r="B74" s="9" t="s">
        <v>73</v>
      </c>
      <c r="C74" s="14">
        <f>SUM('Kst_01-_Gemensam'!C74+'Kst_10_-_Tävling'!C74+'Kst_20_-_HUS'!C74+'Kst_30_-_Styrelse'!C74+'Kst_40_-_Kök'!C74+'Kst_50_-_Stugan'!C74+'Kst_70_-_RUS'!C74+'Kst_80_-_Rally'!C74+'Kst85_-_Specialsök(NW)'!C74+'Kst_90_-_Agility'!C74+'Kst_95_-_Drag'!C74+Kst_9500_Allmänna_Arvsfonden!C74)</f>
        <v>-2815</v>
      </c>
      <c r="D74" s="14">
        <f>SUM('Kst_01-_Gemensam'!D74+'Kst_10_-_Tävling'!D74+'Kst_20_-_HUS'!D74+'Kst_30_-_Styrelse'!D74+'Kst_40_-_Kök'!D74+'Kst_50_-_Stugan'!D74+'Kst_70_-_RUS'!D74+'Kst_80_-_Rally'!D74+'Kst85_-_Specialsök(NW)'!D74+'Kst_90_-_Agility'!D74+'Kst_95_-_Drag'!D74+Kst_9500_Allmänna_Arvsfonden!D74)</f>
        <v>-2060</v>
      </c>
      <c r="E74" s="14">
        <f>SUM('Kst_01-_Gemensam'!E74+'Kst_10_-_Tävling'!E74+'Kst_20_-_HUS'!E74+'Kst_30_-_Styrelse'!E74+'Kst_40_-_Kök'!E74+'Kst_50_-_Stugan'!E74+'Kst_70_-_RUS'!E74+'Kst_80_-_Rally'!E74+'Kst85_-_Specialsök(NW)'!E74+'Kst_90_-_Agility'!E74+'Kst_95_-_Drag'!E74+Kst_9500_Allmänna_Arvsfonden!E74)</f>
        <v>0</v>
      </c>
      <c r="F74" s="14">
        <f>SUM('Kst_01-_Gemensam'!F74+'Kst_10_-_Tävling'!F74+'Kst_20_-_HUS'!F74+'Kst_30_-_Styrelse'!F74+'Kst_40_-_Kök'!F74+'Kst_50_-_Stugan'!F74+'Kst_70_-_RUS'!F74+'Kst_80_-_Rally'!F74+'Kst85_-_Specialsök(NW)'!F74+'Kst_90_-_Agility'!F74+'Kst_95_-_Drag'!F74+Kst_9500_Allmänna_Arvsfonden!F74)</f>
        <v>-1850</v>
      </c>
    </row>
    <row r="75" spans="1:26" ht="12.75" customHeight="1">
      <c r="A75" s="12">
        <v>5500</v>
      </c>
      <c r="B75" s="9" t="s">
        <v>74</v>
      </c>
      <c r="C75" s="14">
        <f>SUM('Kst_01-_Gemensam'!C75+'Kst_10_-_Tävling'!C75+'Kst_20_-_HUS'!C75+'Kst_30_-_Styrelse'!C75+'Kst_40_-_Kök'!C75+'Kst_50_-_Stugan'!C75+'Kst_70_-_RUS'!C75+'Kst_80_-_Rally'!C75+'Kst85_-_Specialsök(NW)'!C75+'Kst_90_-_Agility'!C75+'Kst_95_-_Drag'!C75+Kst_9500_Allmänna_Arvsfonden!C75)</f>
        <v>0</v>
      </c>
      <c r="D75" s="14">
        <f>SUM('Kst_01-_Gemensam'!D75+'Kst_10_-_Tävling'!D75+'Kst_20_-_HUS'!D75+'Kst_30_-_Styrelse'!D75+'Kst_40_-_Kök'!D75+'Kst_50_-_Stugan'!D75+'Kst_70_-_RUS'!D75+'Kst_80_-_Rally'!D75+'Kst85_-_Specialsök(NW)'!D75+'Kst_90_-_Agility'!D75+'Kst_95_-_Drag'!D75+Kst_9500_Allmänna_Arvsfonden!D75)</f>
        <v>-2000</v>
      </c>
      <c r="E75" s="14">
        <f>SUM('Kst_01-_Gemensam'!E75+'Kst_10_-_Tävling'!E75+'Kst_20_-_HUS'!E75+'Kst_30_-_Styrelse'!E75+'Kst_40_-_Kök'!E75+'Kst_50_-_Stugan'!E75+'Kst_70_-_RUS'!E75+'Kst_80_-_Rally'!E75+'Kst85_-_Specialsök(NW)'!E75+'Kst_90_-_Agility'!E75+'Kst_95_-_Drag'!E75+Kst_9500_Allmänna_Arvsfonden!E75)</f>
        <v>-4380</v>
      </c>
      <c r="F75" s="14">
        <f>SUM('Kst_01-_Gemensam'!F75+'Kst_10_-_Tävling'!F75+'Kst_20_-_HUS'!F75+'Kst_30_-_Styrelse'!F75+'Kst_40_-_Kök'!F75+'Kst_50_-_Stugan'!F75+'Kst_70_-_RUS'!F75+'Kst_80_-_Rally'!F75+'Kst85_-_Specialsök(NW)'!F75+'Kst_90_-_Agility'!F75+'Kst_95_-_Drag'!F75+Kst_9500_Allmänna_Arvsfonden!F75)</f>
        <v>-4500</v>
      </c>
    </row>
    <row r="76" spans="1:26" ht="12.75" customHeight="1">
      <c r="A76" s="12">
        <v>5611</v>
      </c>
      <c r="B76" s="9" t="s">
        <v>75</v>
      </c>
      <c r="C76" s="14">
        <f>SUM('Kst_01-_Gemensam'!C76+'Kst_10_-_Tävling'!C76+'Kst_20_-_HUS'!C76+'Kst_30_-_Styrelse'!C76+'Kst_40_-_Kök'!C76+'Kst_50_-_Stugan'!C76+'Kst_70_-_RUS'!C76+'Kst_80_-_Rally'!C76+'Kst85_-_Specialsök(NW)'!C76+'Kst_90_-_Agility'!C76+'Kst_95_-_Drag'!C76+Kst_9500_Allmänna_Arvsfonden!C76)</f>
        <v>-816.55</v>
      </c>
      <c r="D76" s="14">
        <f>SUM('Kst_01-_Gemensam'!D76+'Kst_10_-_Tävling'!D76+'Kst_20_-_HUS'!D76+'Kst_30_-_Styrelse'!D76+'Kst_40_-_Kök'!D76+'Kst_50_-_Stugan'!D76+'Kst_70_-_RUS'!D76+'Kst_80_-_Rally'!D76+'Kst85_-_Specialsök(NW)'!D76+'Kst_90_-_Agility'!D76+'Kst_95_-_Drag'!D76+Kst_9500_Allmänna_Arvsfonden!D76)</f>
        <v>-1000</v>
      </c>
      <c r="E76" s="14">
        <f>SUM('Kst_01-_Gemensam'!E76+'Kst_10_-_Tävling'!E76+'Kst_20_-_HUS'!E76+'Kst_30_-_Styrelse'!E76+'Kst_40_-_Kök'!E76+'Kst_50_-_Stugan'!E76+'Kst_70_-_RUS'!E76+'Kst_80_-_Rally'!E76+'Kst85_-_Specialsök(NW)'!E76+'Kst_90_-_Agility'!E76+'Kst_95_-_Drag'!E76+Kst_9500_Allmänna_Arvsfonden!E76)</f>
        <v>-2180.96</v>
      </c>
      <c r="F76" s="14">
        <f>SUM('Kst_01-_Gemensam'!F76+'Kst_10_-_Tävling'!F76+'Kst_20_-_HUS'!F76+'Kst_30_-_Styrelse'!F76+'Kst_40_-_Kök'!F76+'Kst_50_-_Stugan'!F76+'Kst_70_-_RUS'!F76+'Kst_80_-_Rally'!F76+'Kst85_-_Specialsök(NW)'!F76+'Kst_90_-_Agility'!F76+'Kst_95_-_Drag'!F76+Kst_9500_Allmänna_Arvsfonden!F76)</f>
        <v>-3000</v>
      </c>
    </row>
    <row r="77" spans="1:26" ht="12.75" customHeight="1">
      <c r="A77" s="12">
        <v>5800</v>
      </c>
      <c r="B77" s="9" t="s">
        <v>76</v>
      </c>
      <c r="C77" s="14">
        <f>SUM('Kst_01-_Gemensam'!C77+'Kst_10_-_Tävling'!C77+'Kst_20_-_HUS'!C77+'Kst_30_-_Styrelse'!C77+'Kst_40_-_Kök'!C77+'Kst_50_-_Stugan'!C77+'Kst_70_-_RUS'!C77+'Kst_80_-_Rally'!C77+'Kst85_-_Specialsök(NW)'!C77+'Kst_90_-_Agility'!C77+'Kst_95_-_Drag'!C77+Kst_9500_Allmänna_Arvsfonden!C77)</f>
        <v>0</v>
      </c>
      <c r="D77" s="14">
        <f>SUM('Kst_01-_Gemensam'!D77+'Kst_10_-_Tävling'!D77+'Kst_20_-_HUS'!D77+'Kst_30_-_Styrelse'!D77+'Kst_40_-_Kök'!D77+'Kst_50_-_Stugan'!D77+'Kst_70_-_RUS'!D77+'Kst_80_-_Rally'!D77+'Kst85_-_Specialsök(NW)'!D77+'Kst_90_-_Agility'!D77+'Kst_95_-_Drag'!D77+Kst_9500_Allmänna_Arvsfonden!D77)</f>
        <v>-1000</v>
      </c>
      <c r="E77" s="14">
        <f>SUM('Kst_01-_Gemensam'!E77+'Kst_10_-_Tävling'!E77+'Kst_20_-_HUS'!E77+'Kst_30_-_Styrelse'!E77+'Kst_40_-_Kök'!E77+'Kst_50_-_Stugan'!E77+'Kst_70_-_RUS'!E77+'Kst_80_-_Rally'!E77+'Kst85_-_Specialsök(NW)'!E77+'Kst_90_-_Agility'!E77+'Kst_95_-_Drag'!E77+Kst_9500_Allmänna_Arvsfonden!E77)</f>
        <v>0</v>
      </c>
      <c r="F77" s="14">
        <f>SUM('Kst_01-_Gemensam'!F77+'Kst_10_-_Tävling'!F77+'Kst_20_-_HUS'!F77+'Kst_30_-_Styrelse'!F77+'Kst_40_-_Kök'!F77+'Kst_50_-_Stugan'!F77+'Kst_70_-_RUS'!F77+'Kst_80_-_Rally'!F77+'Kst85_-_Specialsök(NW)'!F77+'Kst_90_-_Agility'!F77+'Kst_95_-_Drag'!F77+Kst_9500_Allmänna_Arvsfonden!F77)</f>
        <v>-700</v>
      </c>
    </row>
    <row r="78" spans="1:26" ht="12.75" customHeight="1">
      <c r="A78" s="12">
        <v>5801</v>
      </c>
      <c r="B78" s="9" t="s">
        <v>77</v>
      </c>
      <c r="C78" s="14">
        <f>SUM('Kst_01-_Gemensam'!C78+'Kst_10_-_Tävling'!C78+'Kst_20_-_HUS'!C78+'Kst_30_-_Styrelse'!C78+'Kst_40_-_Kök'!C78+'Kst_50_-_Stugan'!C78+'Kst_70_-_RUS'!C78+'Kst_80_-_Rally'!C78+'Kst85_-_Specialsök(NW)'!C78+'Kst_90_-_Agility'!C78+'Kst_95_-_Drag'!C78+Kst_9500_Allmänna_Arvsfonden!C78)</f>
        <v>0</v>
      </c>
      <c r="D78" s="14">
        <f>SUM('Kst_01-_Gemensam'!D78+'Kst_10_-_Tävling'!D78+'Kst_20_-_HUS'!D78+'Kst_30_-_Styrelse'!D78+'Kst_40_-_Kök'!D78+'Kst_50_-_Stugan'!D78+'Kst_70_-_RUS'!D78+'Kst_80_-_Rally'!D78+'Kst85_-_Specialsök(NW)'!D78+'Kst_90_-_Agility'!D78+'Kst_95_-_Drag'!D78+Kst_9500_Allmänna_Arvsfonden!D78)</f>
        <v>0</v>
      </c>
      <c r="E78" s="14">
        <f>SUM('Kst_01-_Gemensam'!E78+'Kst_10_-_Tävling'!E78+'Kst_20_-_HUS'!E78+'Kst_30_-_Styrelse'!E78+'Kst_40_-_Kök'!E78+'Kst_50_-_Stugan'!E78+'Kst_70_-_RUS'!E78+'Kst_80_-_Rally'!E78+'Kst85_-_Specialsök(NW)'!E78+'Kst_90_-_Agility'!E78+'Kst_95_-_Drag'!E78+Kst_9500_Allmänna_Arvsfonden!E78)</f>
        <v>0</v>
      </c>
      <c r="F78" s="14">
        <f>SUM('Kst_01-_Gemensam'!F78+'Kst_10_-_Tävling'!F78+'Kst_20_-_HUS'!F78+'Kst_30_-_Styrelse'!F78+'Kst_40_-_Kök'!F78+'Kst_50_-_Stugan'!F78+'Kst_70_-_RUS'!F78+'Kst_80_-_Rally'!F78+'Kst85_-_Specialsök(NW)'!F78+'Kst_90_-_Agility'!F78+'Kst_95_-_Drag'!F78+Kst_9500_Allmänna_Arvsfonden!F78)</f>
        <v>0</v>
      </c>
    </row>
    <row r="79" spans="1:26" ht="12.75" customHeight="1">
      <c r="A79" s="12">
        <v>5802</v>
      </c>
      <c r="B79" s="9" t="s">
        <v>78</v>
      </c>
      <c r="C79" s="14">
        <f>SUM('Kst_01-_Gemensam'!C79+'Kst_10_-_Tävling'!C79+'Kst_20_-_HUS'!C79+'Kst_30_-_Styrelse'!C79+'Kst_40_-_Kök'!C79+'Kst_50_-_Stugan'!C79+'Kst_70_-_RUS'!C79+'Kst_80_-_Rally'!C79+'Kst85_-_Specialsök(NW)'!C79+'Kst_90_-_Agility'!C79+'Kst_95_-_Drag'!C79+Kst_9500_Allmänna_Arvsfonden!C79)</f>
        <v>-2530</v>
      </c>
      <c r="D79" s="14">
        <f>SUM('Kst_01-_Gemensam'!D79+'Kst_10_-_Tävling'!D79+'Kst_20_-_HUS'!D79+'Kst_30_-_Styrelse'!D79+'Kst_40_-_Kök'!D79+'Kst_50_-_Stugan'!D79+'Kst_70_-_RUS'!D79+'Kst_80_-_Rally'!D79+'Kst85_-_Specialsök(NW)'!D79+'Kst_90_-_Agility'!D79+'Kst_95_-_Drag'!D79+Kst_9500_Allmänna_Arvsfonden!D79)</f>
        <v>-2400</v>
      </c>
      <c r="E79" s="14">
        <f>SUM('Kst_01-_Gemensam'!E79+'Kst_10_-_Tävling'!E79+'Kst_20_-_HUS'!E79+'Kst_30_-_Styrelse'!E79+'Kst_40_-_Kök'!E79+'Kst_50_-_Stugan'!E79+'Kst_70_-_RUS'!E79+'Kst_80_-_Rally'!E79+'Kst85_-_Specialsök(NW)'!E79+'Kst_90_-_Agility'!E79+'Kst_95_-_Drag'!E79+Kst_9500_Allmänna_Arvsfonden!E79)</f>
        <v>0</v>
      </c>
      <c r="F79" s="14">
        <f>SUM('Kst_01-_Gemensam'!F79+'Kst_10_-_Tävling'!F79+'Kst_20_-_HUS'!F79+'Kst_30_-_Styrelse'!F79+'Kst_40_-_Kök'!F79+'Kst_50_-_Stugan'!F79+'Kst_70_-_RUS'!F79+'Kst_80_-_Rally'!F79+'Kst85_-_Specialsök(NW)'!F79+'Kst_90_-_Agility'!F79+'Kst_95_-_Drag'!F79+Kst_9500_Allmänna_Arvsfonden!F79)</f>
        <v>-2150</v>
      </c>
    </row>
    <row r="80" spans="1:26" ht="12.75" customHeight="1">
      <c r="A80" s="12">
        <v>5803</v>
      </c>
      <c r="B80" s="9" t="s">
        <v>79</v>
      </c>
      <c r="C80" s="14">
        <f>SUM('Kst_01-_Gemensam'!C80+'Kst_10_-_Tävling'!C80+'Kst_20_-_HUS'!C80+'Kst_30_-_Styrelse'!C80+'Kst_40_-_Kök'!C80+'Kst_50_-_Stugan'!C80+'Kst_70_-_RUS'!C80+'Kst_80_-_Rally'!C80+'Kst85_-_Specialsök(NW)'!C80+'Kst_90_-_Agility'!C80+'Kst_95_-_Drag'!C80+Kst_9500_Allmänna_Arvsfonden!C80)</f>
        <v>-3490</v>
      </c>
      <c r="D80" s="14">
        <f>SUM('Kst_01-_Gemensam'!D80+'Kst_10_-_Tävling'!D80+'Kst_20_-_HUS'!D80+'Kst_30_-_Styrelse'!D80+'Kst_40_-_Kök'!D80+'Kst_50_-_Stugan'!D80+'Kst_70_-_RUS'!D80+'Kst_80_-_Rally'!D80+'Kst85_-_Specialsök(NW)'!D80+'Kst_90_-_Agility'!D80+'Kst_95_-_Drag'!D80+Kst_9500_Allmänna_Arvsfonden!D80)</f>
        <v>-3990</v>
      </c>
      <c r="E80" s="14">
        <f>SUM('Kst_01-_Gemensam'!E80+'Kst_10_-_Tävling'!E80+'Kst_20_-_HUS'!E80+'Kst_30_-_Styrelse'!E80+'Kst_40_-_Kök'!E80+'Kst_50_-_Stugan'!E80+'Kst_70_-_RUS'!E80+'Kst_80_-_Rally'!E80+'Kst85_-_Specialsök(NW)'!E80+'Kst_90_-_Agility'!E80+'Kst_95_-_Drag'!E80+Kst_9500_Allmänna_Arvsfonden!E80)</f>
        <v>-3495</v>
      </c>
      <c r="F80" s="14">
        <f>SUM('Kst_01-_Gemensam'!F80+'Kst_10_-_Tävling'!F80+'Kst_20_-_HUS'!F80+'Kst_30_-_Styrelse'!F80+'Kst_40_-_Kök'!F80+'Kst_50_-_Stugan'!F80+'Kst_70_-_RUS'!F80+'Kst_80_-_Rally'!F80+'Kst85_-_Specialsök(NW)'!F80+'Kst_90_-_Agility'!F80+'Kst_95_-_Drag'!F80+Kst_9500_Allmänna_Arvsfonden!F80)</f>
        <v>-3490</v>
      </c>
    </row>
    <row r="81" spans="1:6" ht="12.75" customHeight="1">
      <c r="A81" s="12">
        <v>5804</v>
      </c>
      <c r="B81" s="9" t="s">
        <v>80</v>
      </c>
      <c r="C81" s="14">
        <f>SUM('Kst_01-_Gemensam'!C81+'Kst_10_-_Tävling'!C81+'Kst_20_-_HUS'!C81+'Kst_30_-_Styrelse'!C81+'Kst_40_-_Kök'!C81+'Kst_50_-_Stugan'!C81+'Kst_70_-_RUS'!C81+'Kst_80_-_Rally'!C81+'Kst85_-_Specialsök(NW)'!C81+'Kst_90_-_Agility'!C81+'Kst_95_-_Drag'!C81+Kst_9500_Allmänna_Arvsfonden!C81)</f>
        <v>-500</v>
      </c>
      <c r="D81" s="14">
        <f>SUM('Kst_01-_Gemensam'!D81+'Kst_10_-_Tävling'!D81+'Kst_20_-_HUS'!D81+'Kst_30_-_Styrelse'!D81+'Kst_40_-_Kök'!D81+'Kst_50_-_Stugan'!D81+'Kst_70_-_RUS'!D81+'Kst_80_-_Rally'!D81+'Kst85_-_Specialsök(NW)'!D81+'Kst_90_-_Agility'!D81+'Kst_95_-_Drag'!D81+Kst_9500_Allmänna_Arvsfonden!D81)</f>
        <v>0</v>
      </c>
      <c r="E81" s="14">
        <f>SUM('Kst_01-_Gemensam'!E81+'Kst_10_-_Tävling'!E81+'Kst_20_-_HUS'!E81+'Kst_30_-_Styrelse'!E81+'Kst_40_-_Kök'!E81+'Kst_50_-_Stugan'!E81+'Kst_70_-_RUS'!E81+'Kst_80_-_Rally'!E81+'Kst85_-_Specialsök(NW)'!E81+'Kst_90_-_Agility'!E81+'Kst_95_-_Drag'!E81+Kst_9500_Allmänna_Arvsfonden!E81)</f>
        <v>0</v>
      </c>
      <c r="F81" s="14">
        <f>SUM('Kst_01-_Gemensam'!F81+'Kst_10_-_Tävling'!F81+'Kst_20_-_HUS'!F81+'Kst_30_-_Styrelse'!F81+'Kst_40_-_Kök'!F81+'Kst_50_-_Stugan'!F81+'Kst_70_-_RUS'!F81+'Kst_80_-_Rally'!F81+'Kst85_-_Specialsök(NW)'!F81+'Kst_90_-_Agility'!F81+'Kst_95_-_Drag'!F81+Kst_9500_Allmänna_Arvsfonden!F81)</f>
        <v>0</v>
      </c>
    </row>
    <row r="82" spans="1:6" ht="12.75" customHeight="1">
      <c r="A82" s="12">
        <v>5805</v>
      </c>
      <c r="B82" s="9" t="s">
        <v>81</v>
      </c>
      <c r="C82" s="14">
        <f>SUM('Kst_01-_Gemensam'!C82+'Kst_10_-_Tävling'!C82+'Kst_20_-_HUS'!C82+'Kst_30_-_Styrelse'!C82+'Kst_40_-_Kök'!C82+'Kst_50_-_Stugan'!C82+'Kst_70_-_RUS'!C82+'Kst_80_-_Rally'!C82+'Kst85_-_Specialsök(NW)'!C82+'Kst_90_-_Agility'!C82+'Kst_95_-_Drag'!C82+Kst_9500_Allmänna_Arvsfonden!C82)</f>
        <v>-495</v>
      </c>
      <c r="D82" s="14">
        <f>SUM('Kst_01-_Gemensam'!D82+'Kst_10_-_Tävling'!D82+'Kst_20_-_HUS'!D82+'Kst_30_-_Styrelse'!D82+'Kst_40_-_Kök'!D82+'Kst_50_-_Stugan'!D82+'Kst_70_-_RUS'!D82+'Kst_80_-_Rally'!D82+'Kst85_-_Specialsök(NW)'!D82+'Kst_90_-_Agility'!D82+'Kst_95_-_Drag'!D82+Kst_9500_Allmänna_Arvsfonden!D82)</f>
        <v>-990</v>
      </c>
      <c r="E82" s="14">
        <f>SUM('Kst_01-_Gemensam'!E82+'Kst_10_-_Tävling'!E82+'Kst_20_-_HUS'!E82+'Kst_30_-_Styrelse'!E82+'Kst_40_-_Kök'!E82+'Kst_50_-_Stugan'!E82+'Kst_70_-_RUS'!E82+'Kst_80_-_Rally'!E82+'Kst85_-_Specialsök(NW)'!E82+'Kst_90_-_Agility'!E82+'Kst_95_-_Drag'!E82+Kst_9500_Allmänna_Arvsfonden!E82)</f>
        <v>-1040</v>
      </c>
      <c r="F82" s="14">
        <f>SUM('Kst_01-_Gemensam'!F82+'Kst_10_-_Tävling'!F82+'Kst_20_-_HUS'!F82+'Kst_30_-_Styrelse'!F82+'Kst_40_-_Kök'!F82+'Kst_50_-_Stugan'!F82+'Kst_70_-_RUS'!F82+'Kst_80_-_Rally'!F82+'Kst85_-_Specialsök(NW)'!F82+'Kst_90_-_Agility'!F82+'Kst_95_-_Drag'!F82+Kst_9500_Allmänna_Arvsfonden!F82)</f>
        <v>-990</v>
      </c>
    </row>
    <row r="83" spans="1:6" ht="12.75" customHeight="1">
      <c r="A83" s="12">
        <v>5806</v>
      </c>
      <c r="B83" s="9" t="s">
        <v>82</v>
      </c>
      <c r="C83" s="14">
        <f>SUM('Kst_01-_Gemensam'!C83+'Kst_10_-_Tävling'!C83+'Kst_20_-_HUS'!C83+'Kst_30_-_Styrelse'!C83+'Kst_40_-_Kök'!C83+'Kst_50_-_Stugan'!C83+'Kst_70_-_RUS'!C83+'Kst_80_-_Rally'!C83+'Kst85_-_Specialsök(NW)'!C83+'Kst_90_-_Agility'!C83+'Kst_95_-_Drag'!C83+Kst_9500_Allmänna_Arvsfonden!C83)</f>
        <v>-370</v>
      </c>
      <c r="D83" s="14">
        <f>SUM('Kst_01-_Gemensam'!D83+'Kst_10_-_Tävling'!D83+'Kst_20_-_HUS'!D83+'Kst_30_-_Styrelse'!D83+'Kst_40_-_Kök'!D83+'Kst_50_-_Stugan'!D83+'Kst_70_-_RUS'!D83+'Kst_80_-_Rally'!D83+'Kst85_-_Specialsök(NW)'!D83+'Kst_90_-_Agility'!D83+'Kst_95_-_Drag'!D83+Kst_9500_Allmänna_Arvsfonden!D83)</f>
        <v>-500</v>
      </c>
      <c r="E83" s="14">
        <f>SUM('Kst_01-_Gemensam'!E83+'Kst_10_-_Tävling'!E83+'Kst_20_-_HUS'!E83+'Kst_30_-_Styrelse'!E83+'Kst_40_-_Kök'!E83+'Kst_50_-_Stugan'!E83+'Kst_70_-_RUS'!E83+'Kst_80_-_Rally'!E83+'Kst85_-_Specialsök(NW)'!E83+'Kst_90_-_Agility'!E83+'Kst_95_-_Drag'!E83+Kst_9500_Allmänna_Arvsfonden!E83)</f>
        <v>0</v>
      </c>
      <c r="F83" s="14">
        <f>SUM('Kst_01-_Gemensam'!F83+'Kst_10_-_Tävling'!F83+'Kst_20_-_HUS'!F83+'Kst_30_-_Styrelse'!F83+'Kst_40_-_Kök'!F83+'Kst_50_-_Stugan'!F83+'Kst_70_-_RUS'!F83+'Kst_80_-_Rally'!F83+'Kst85_-_Specialsök(NW)'!F83+'Kst_90_-_Agility'!F83+'Kst_95_-_Drag'!F83+Kst_9500_Allmänna_Arvsfonden!F83)</f>
        <v>-500</v>
      </c>
    </row>
    <row r="84" spans="1:6" ht="12.75" customHeight="1">
      <c r="A84" s="12">
        <v>5807</v>
      </c>
      <c r="B84" s="9" t="s">
        <v>83</v>
      </c>
      <c r="C84" s="14">
        <f>SUM('Kst_01-_Gemensam'!C84+'Kst_10_-_Tävling'!C84+'Kst_20_-_HUS'!C84+'Kst_30_-_Styrelse'!C84+'Kst_40_-_Kök'!C84+'Kst_50_-_Stugan'!C84+'Kst_70_-_RUS'!C84+'Kst_80_-_Rally'!C84+'Kst85_-_Specialsök(NW)'!C84+'Kst_90_-_Agility'!C84+'Kst_95_-_Drag'!C84+Kst_9500_Allmänna_Arvsfonden!C84)</f>
        <v>-400</v>
      </c>
      <c r="D84" s="14">
        <f>SUM('Kst_01-_Gemensam'!D84+'Kst_10_-_Tävling'!D84+'Kst_20_-_HUS'!D84+'Kst_30_-_Styrelse'!D84+'Kst_40_-_Kök'!D84+'Kst_50_-_Stugan'!D84+'Kst_70_-_RUS'!D84+'Kst_80_-_Rally'!D84+'Kst85_-_Specialsök(NW)'!D84+'Kst_90_-_Agility'!D84+'Kst_95_-_Drag'!D84+Kst_9500_Allmänna_Arvsfonden!D84)</f>
        <v>0</v>
      </c>
      <c r="E84" s="14">
        <f>SUM('Kst_01-_Gemensam'!E84+'Kst_10_-_Tävling'!E84+'Kst_20_-_HUS'!E84+'Kst_30_-_Styrelse'!E84+'Kst_40_-_Kök'!E84+'Kst_50_-_Stugan'!E84+'Kst_70_-_RUS'!E84+'Kst_80_-_Rally'!E84+'Kst85_-_Specialsök(NW)'!E84+'Kst_90_-_Agility'!E84+'Kst_95_-_Drag'!E84+Kst_9500_Allmänna_Arvsfonden!E84)</f>
        <v>0</v>
      </c>
      <c r="F84" s="14">
        <f>SUM('Kst_01-_Gemensam'!F84+'Kst_10_-_Tävling'!F84+'Kst_20_-_HUS'!F84+'Kst_30_-_Styrelse'!F84+'Kst_40_-_Kök'!F84+'Kst_50_-_Stugan'!F84+'Kst_70_-_RUS'!F84+'Kst_80_-_Rally'!F84+'Kst85_-_Specialsök(NW)'!F84+'Kst_90_-_Agility'!F84+'Kst_95_-_Drag'!F84+Kst_9500_Allmänna_Arvsfonden!F84)</f>
        <v>0</v>
      </c>
    </row>
    <row r="85" spans="1:6" ht="12.75" customHeight="1">
      <c r="A85" s="12">
        <v>5810</v>
      </c>
      <c r="B85" s="9" t="s">
        <v>84</v>
      </c>
      <c r="C85" s="14">
        <f>SUM('Kst_01-_Gemensam'!C85+'Kst_10_-_Tävling'!C85+'Kst_20_-_HUS'!C85+'Kst_30_-_Styrelse'!C85+'Kst_40_-_Kök'!C85+'Kst_50_-_Stugan'!C85+'Kst_70_-_RUS'!C85+'Kst_80_-_Rally'!C85+'Kst85_-_Specialsök(NW)'!C85+'Kst_90_-_Agility'!C85+'Kst_95_-_Drag'!C85+Kst_9500_Allmänna_Arvsfonden!C85)</f>
        <v>-860</v>
      </c>
      <c r="D85" s="14">
        <f>SUM('Kst_01-_Gemensam'!D85+'Kst_10_-_Tävling'!D85+'Kst_20_-_HUS'!D85+'Kst_30_-_Styrelse'!D85+'Kst_40_-_Kök'!D85+'Kst_50_-_Stugan'!D85+'Kst_70_-_RUS'!D85+'Kst_80_-_Rally'!D85+'Kst85_-_Specialsök(NW)'!D85+'Kst_90_-_Agility'!D85+'Kst_95_-_Drag'!D85+Kst_9500_Allmänna_Arvsfonden!D85)</f>
        <v>-5000</v>
      </c>
      <c r="E85" s="14">
        <f>SUM('Kst_01-_Gemensam'!E85+'Kst_10_-_Tävling'!E85+'Kst_20_-_HUS'!E85+'Kst_30_-_Styrelse'!E85+'Kst_40_-_Kök'!E85+'Kst_50_-_Stugan'!E85+'Kst_70_-_RUS'!E85+'Kst_80_-_Rally'!E85+'Kst85_-_Specialsök(NW)'!E85+'Kst_90_-_Agility'!E85+'Kst_95_-_Drag'!E85+Kst_9500_Allmänna_Arvsfonden!E85)</f>
        <v>0</v>
      </c>
      <c r="F85" s="14">
        <f>SUM('Kst_01-_Gemensam'!F85+'Kst_10_-_Tävling'!F85+'Kst_20_-_HUS'!F85+'Kst_30_-_Styrelse'!F85+'Kst_40_-_Kök'!F85+'Kst_50_-_Stugan'!F85+'Kst_70_-_RUS'!F85+'Kst_80_-_Rally'!F85+'Kst85_-_Specialsök(NW)'!F85+'Kst_90_-_Agility'!F85+'Kst_95_-_Drag'!F85+Kst_9500_Allmänna_Arvsfonden!F85)</f>
        <v>-2000</v>
      </c>
    </row>
    <row r="86" spans="1:6" ht="12.75" customHeight="1">
      <c r="A86" s="12">
        <v>5831</v>
      </c>
      <c r="B86" s="9" t="s">
        <v>85</v>
      </c>
      <c r="C86" s="14">
        <f>SUM('Kst_01-_Gemensam'!C86+'Kst_10_-_Tävling'!C86+'Kst_20_-_HUS'!C86+'Kst_30_-_Styrelse'!C86+'Kst_40_-_Kök'!C86+'Kst_50_-_Stugan'!C86+'Kst_70_-_RUS'!C86+'Kst_80_-_Rally'!C86+'Kst85_-_Specialsök(NW)'!C86+'Kst_90_-_Agility'!C86+'Kst_95_-_Drag'!C86+Kst_9500_Allmänna_Arvsfonden!C86)</f>
        <v>0</v>
      </c>
      <c r="D86" s="14">
        <f>SUM('Kst_01-_Gemensam'!D86+'Kst_10_-_Tävling'!D86+'Kst_20_-_HUS'!D86+'Kst_30_-_Styrelse'!D86+'Kst_40_-_Kök'!D86+'Kst_50_-_Stugan'!D86+'Kst_70_-_RUS'!D86+'Kst_80_-_Rally'!D86+'Kst85_-_Specialsök(NW)'!D86+'Kst_90_-_Agility'!D86+'Kst_95_-_Drag'!D86+Kst_9500_Allmänna_Arvsfonden!D86)</f>
        <v>0</v>
      </c>
      <c r="E86" s="14">
        <f>SUM('Kst_01-_Gemensam'!E86+'Kst_10_-_Tävling'!E86+'Kst_20_-_HUS'!E86+'Kst_30_-_Styrelse'!E86+'Kst_40_-_Kök'!E86+'Kst_50_-_Stugan'!E86+'Kst_70_-_RUS'!E86+'Kst_80_-_Rally'!E86+'Kst85_-_Specialsök(NW)'!E86+'Kst_90_-_Agility'!E86+'Kst_95_-_Drag'!E86+Kst_9500_Allmänna_Arvsfonden!E86)</f>
        <v>0</v>
      </c>
      <c r="F86" s="14">
        <f>SUM('Kst_01-_Gemensam'!F86+'Kst_10_-_Tävling'!F86+'Kst_20_-_HUS'!F86+'Kst_30_-_Styrelse'!F86+'Kst_40_-_Kök'!F86+'Kst_50_-_Stugan'!F86+'Kst_70_-_RUS'!F86+'Kst_80_-_Rally'!F86+'Kst85_-_Specialsök(NW)'!F86+'Kst_90_-_Agility'!F86+'Kst_95_-_Drag'!F86+Kst_9500_Allmänna_Arvsfonden!F86)</f>
        <v>0</v>
      </c>
    </row>
    <row r="87" spans="1:6" ht="12.75" customHeight="1">
      <c r="A87" s="12">
        <v>5910</v>
      </c>
      <c r="B87" s="9" t="s">
        <v>86</v>
      </c>
      <c r="C87" s="14">
        <f>SUM('Kst_01-_Gemensam'!C87+'Kst_10_-_Tävling'!C87+'Kst_20_-_HUS'!C87+'Kst_30_-_Styrelse'!C87+'Kst_40_-_Kök'!C87+'Kst_50_-_Stugan'!C87+'Kst_70_-_RUS'!C87+'Kst_80_-_Rally'!C87+'Kst85_-_Specialsök(NW)'!C87+'Kst_90_-_Agility'!C87+'Kst_95_-_Drag'!C87+Kst_9500_Allmänna_Arvsfonden!C87)</f>
        <v>0</v>
      </c>
      <c r="D87" s="14">
        <f>SUM('Kst_01-_Gemensam'!D87+'Kst_10_-_Tävling'!D87+'Kst_20_-_HUS'!D87+'Kst_30_-_Styrelse'!D87+'Kst_40_-_Kök'!D87+'Kst_50_-_Stugan'!D87+'Kst_70_-_RUS'!D87+'Kst_80_-_Rally'!D87+'Kst85_-_Specialsök(NW)'!D87+'Kst_90_-_Agility'!D87+'Kst_95_-_Drag'!D87+Kst_9500_Allmänna_Arvsfonden!D87)</f>
        <v>0</v>
      </c>
      <c r="E87" s="14">
        <f>SUM('Kst_01-_Gemensam'!E87+'Kst_10_-_Tävling'!E87+'Kst_20_-_HUS'!E87+'Kst_30_-_Styrelse'!E87+'Kst_40_-_Kök'!E87+'Kst_50_-_Stugan'!E87+'Kst_70_-_RUS'!E87+'Kst_80_-_Rally'!E87+'Kst85_-_Specialsök(NW)'!E87+'Kst_90_-_Agility'!E87+'Kst_95_-_Drag'!E87+Kst_9500_Allmänna_Arvsfonden!E87)</f>
        <v>0</v>
      </c>
      <c r="F87" s="14">
        <f>SUM('Kst_01-_Gemensam'!F87+'Kst_10_-_Tävling'!F87+'Kst_20_-_HUS'!F87+'Kst_30_-_Styrelse'!F87+'Kst_40_-_Kök'!F87+'Kst_50_-_Stugan'!F87+'Kst_70_-_RUS'!F87+'Kst_80_-_Rally'!F87+'Kst85_-_Specialsök(NW)'!F87+'Kst_90_-_Agility'!F87+'Kst_95_-_Drag'!F87+Kst_9500_Allmänna_Arvsfonden!F87)</f>
        <v>0</v>
      </c>
    </row>
    <row r="88" spans="1:6" ht="12.75" customHeight="1">
      <c r="A88" s="12">
        <v>5931</v>
      </c>
      <c r="B88" s="9" t="s">
        <v>87</v>
      </c>
      <c r="C88" s="14">
        <f>SUM('Kst_01-_Gemensam'!C88+'Kst_10_-_Tävling'!C88+'Kst_20_-_HUS'!C88+'Kst_30_-_Styrelse'!C88+'Kst_40_-_Kök'!C88+'Kst_50_-_Stugan'!C88+'Kst_70_-_RUS'!C88+'Kst_80_-_Rally'!C88+'Kst85_-_Specialsök(NW)'!C88+'Kst_90_-_Agility'!C88+'Kst_95_-_Drag'!C88+Kst_9500_Allmänna_Arvsfonden!C88)</f>
        <v>-1135</v>
      </c>
      <c r="D88" s="14">
        <f>SUM('Kst_01-_Gemensam'!D88+'Kst_10_-_Tävling'!D88+'Kst_20_-_HUS'!D88+'Kst_30_-_Styrelse'!D88+'Kst_40_-_Kök'!D88+'Kst_50_-_Stugan'!D88+'Kst_70_-_RUS'!D88+'Kst_80_-_Rally'!D88+'Kst85_-_Specialsök(NW)'!D88+'Kst_90_-_Agility'!D88+'Kst_95_-_Drag'!D88+Kst_9500_Allmänna_Arvsfonden!D88)</f>
        <v>-3500</v>
      </c>
      <c r="E88" s="14">
        <f>SUM('Kst_01-_Gemensam'!E88+'Kst_10_-_Tävling'!E88+'Kst_20_-_HUS'!E88+'Kst_30_-_Styrelse'!E88+'Kst_40_-_Kök'!E88+'Kst_50_-_Stugan'!E88+'Kst_70_-_RUS'!E88+'Kst_80_-_Rally'!E88+'Kst85_-_Specialsök(NW)'!E88+'Kst_90_-_Agility'!E88+'Kst_95_-_Drag'!E88+Kst_9500_Allmänna_Arvsfonden!E88)</f>
        <v>-6124</v>
      </c>
      <c r="F88" s="14">
        <f>SUM('Kst_01-_Gemensam'!F88+'Kst_10_-_Tävling'!F88+'Kst_20_-_HUS'!F88+'Kst_30_-_Styrelse'!F88+'Kst_40_-_Kök'!F88+'Kst_50_-_Stugan'!F88+'Kst_70_-_RUS'!F88+'Kst_80_-_Rally'!F88+'Kst85_-_Specialsök(NW)'!F88+'Kst_90_-_Agility'!F88+'Kst_95_-_Drag'!F88+Kst_9500_Allmänna_Arvsfonden!F88)</f>
        <v>-2400</v>
      </c>
    </row>
    <row r="89" spans="1:6" ht="12.75" customHeight="1">
      <c r="A89" s="12">
        <v>5933</v>
      </c>
      <c r="B89" s="9" t="s">
        <v>88</v>
      </c>
      <c r="C89" s="14">
        <f>SUM('Kst_01-_Gemensam'!C89+'Kst_10_-_Tävling'!C89+'Kst_20_-_HUS'!C89+'Kst_30_-_Styrelse'!C89+'Kst_40_-_Kök'!C89+'Kst_50_-_Stugan'!C89+'Kst_70_-_RUS'!C89+'Kst_80_-_Rally'!C89+'Kst85_-_Specialsök(NW)'!C89+'Kst_90_-_Agility'!C89+'Kst_95_-_Drag'!C89+Kst_9500_Allmänna_Arvsfonden!C89)</f>
        <v>-1000</v>
      </c>
      <c r="D89" s="14">
        <f>SUM('Kst_01-_Gemensam'!D89+'Kst_10_-_Tävling'!D89+'Kst_20_-_HUS'!D89+'Kst_30_-_Styrelse'!D89+'Kst_40_-_Kök'!D89+'Kst_50_-_Stugan'!D89+'Kst_70_-_RUS'!D89+'Kst_80_-_Rally'!D89+'Kst85_-_Specialsök(NW)'!D89+'Kst_90_-_Agility'!D89+'Kst_95_-_Drag'!D89+Kst_9500_Allmänna_Arvsfonden!D89)</f>
        <v>-1100</v>
      </c>
      <c r="E89" s="14">
        <f>SUM('Kst_01-_Gemensam'!E89+'Kst_10_-_Tävling'!E89+'Kst_20_-_HUS'!E89+'Kst_30_-_Styrelse'!E89+'Kst_40_-_Kök'!E89+'Kst_50_-_Stugan'!E89+'Kst_70_-_RUS'!E89+'Kst_80_-_Rally'!E89+'Kst85_-_Specialsök(NW)'!E89+'Kst_90_-_Agility'!E89+'Kst_95_-_Drag'!E89+Kst_9500_Allmänna_Arvsfonden!E89)</f>
        <v>-2400</v>
      </c>
      <c r="F89" s="14">
        <f>SUM('Kst_01-_Gemensam'!F89+'Kst_10_-_Tävling'!F89+'Kst_20_-_HUS'!F89+'Kst_30_-_Styrelse'!F89+'Kst_40_-_Kök'!F89+'Kst_50_-_Stugan'!F89+'Kst_70_-_RUS'!F89+'Kst_80_-_Rally'!F89+'Kst85_-_Specialsök(NW)'!F89+'Kst_90_-_Agility'!F89+'Kst_95_-_Drag'!F89+Kst_9500_Allmänna_Arvsfonden!F89)</f>
        <v>-1100</v>
      </c>
    </row>
    <row r="90" spans="1:6" ht="12.75" customHeight="1">
      <c r="A90" s="12">
        <v>5934</v>
      </c>
      <c r="B90" s="9" t="s">
        <v>89</v>
      </c>
      <c r="C90" s="14">
        <f>SUM('Kst_01-_Gemensam'!C90+'Kst_10_-_Tävling'!C90+'Kst_20_-_HUS'!C90+'Kst_30_-_Styrelse'!C90+'Kst_40_-_Kök'!C90+'Kst_50_-_Stugan'!C90+'Kst_70_-_RUS'!C90+'Kst_80_-_Rally'!C90+'Kst85_-_Specialsök(NW)'!C90+'Kst_90_-_Agility'!C90+'Kst_95_-_Drag'!C90+Kst_9500_Allmänna_Arvsfonden!C90)</f>
        <v>-1628</v>
      </c>
      <c r="D90" s="14">
        <f>SUM('Kst_01-_Gemensam'!D90+'Kst_10_-_Tävling'!D90+'Kst_20_-_HUS'!D90+'Kst_30_-_Styrelse'!D90+'Kst_40_-_Kök'!D90+'Kst_50_-_Stugan'!D90+'Kst_70_-_RUS'!D90+'Kst_80_-_Rally'!D90+'Kst85_-_Specialsök(NW)'!D90+'Kst_90_-_Agility'!D90+'Kst_95_-_Drag'!D90+Kst_9500_Allmänna_Arvsfonden!D90)</f>
        <v>-2400</v>
      </c>
      <c r="E90" s="14">
        <f>SUM('Kst_01-_Gemensam'!E90+'Kst_10_-_Tävling'!E90+'Kst_20_-_HUS'!E90+'Kst_30_-_Styrelse'!E90+'Kst_40_-_Kök'!E90+'Kst_50_-_Stugan'!E90+'Kst_70_-_RUS'!E90+'Kst_80_-_Rally'!E90+'Kst85_-_Specialsök(NW)'!E90+'Kst_90_-_Agility'!E90+'Kst_95_-_Drag'!E90+Kst_9500_Allmänna_Arvsfonden!E90)</f>
        <v>-1000</v>
      </c>
      <c r="F90" s="14">
        <f>SUM('Kst_01-_Gemensam'!F90+'Kst_10_-_Tävling'!F90+'Kst_20_-_HUS'!F90+'Kst_30_-_Styrelse'!F90+'Kst_40_-_Kök'!F90+'Kst_50_-_Stugan'!F90+'Kst_70_-_RUS'!F90+'Kst_80_-_Rally'!F90+'Kst85_-_Specialsök(NW)'!F90+'Kst_90_-_Agility'!F90+'Kst_95_-_Drag'!F90+Kst_9500_Allmänna_Arvsfonden!F90)</f>
        <v>-2500</v>
      </c>
    </row>
    <row r="91" spans="1:6" ht="12.75" customHeight="1">
      <c r="A91" s="12">
        <v>5935</v>
      </c>
      <c r="B91" s="9" t="s">
        <v>90</v>
      </c>
      <c r="C91" s="14">
        <f>SUM('Kst_01-_Gemensam'!C91+'Kst_10_-_Tävling'!C91+'Kst_20_-_HUS'!C91+'Kst_30_-_Styrelse'!C91+'Kst_40_-_Kök'!C91+'Kst_50_-_Stugan'!C91+'Kst_70_-_RUS'!C91+'Kst_80_-_Rally'!C91+'Kst85_-_Specialsök(NW)'!C91+'Kst_90_-_Agility'!C91+'Kst_95_-_Drag'!C91+Kst_9500_Allmänna_Arvsfonden!C91)</f>
        <v>-236.96</v>
      </c>
      <c r="D91" s="14">
        <f>SUM('Kst_01-_Gemensam'!D91+'Kst_10_-_Tävling'!D91+'Kst_20_-_HUS'!D91+'Kst_30_-_Styrelse'!D91+'Kst_40_-_Kök'!D91+'Kst_50_-_Stugan'!D91+'Kst_70_-_RUS'!D91+'Kst_80_-_Rally'!D91+'Kst85_-_Specialsök(NW)'!D91+'Kst_90_-_Agility'!D91+'Kst_95_-_Drag'!D91+Kst_9500_Allmänna_Arvsfonden!D91)</f>
        <v>-1000</v>
      </c>
      <c r="E91" s="14">
        <f>SUM('Kst_01-_Gemensam'!E91+'Kst_10_-_Tävling'!E91+'Kst_20_-_HUS'!E91+'Kst_30_-_Styrelse'!E91+'Kst_40_-_Kök'!E91+'Kst_50_-_Stugan'!E91+'Kst_70_-_RUS'!E91+'Kst_80_-_Rally'!E91+'Kst85_-_Specialsök(NW)'!E91+'Kst_90_-_Agility'!E91+'Kst_95_-_Drag'!E91+Kst_9500_Allmänna_Arvsfonden!E91)</f>
        <v>-1654</v>
      </c>
      <c r="F91" s="14">
        <f>SUM('Kst_01-_Gemensam'!F91+'Kst_10_-_Tävling'!F91+'Kst_20_-_HUS'!F91+'Kst_30_-_Styrelse'!F91+'Kst_40_-_Kök'!F91+'Kst_50_-_Stugan'!F91+'Kst_70_-_RUS'!F91+'Kst_80_-_Rally'!F91+'Kst85_-_Specialsök(NW)'!F91+'Kst_90_-_Agility'!F91+'Kst_95_-_Drag'!F91+Kst_9500_Allmänna_Arvsfonden!F91)</f>
        <v>-1000</v>
      </c>
    </row>
    <row r="92" spans="1:6" ht="12.75" customHeight="1">
      <c r="A92" s="12">
        <v>5936</v>
      </c>
      <c r="B92" s="9" t="s">
        <v>91</v>
      </c>
      <c r="C92" s="14">
        <f>SUM('Kst_01-_Gemensam'!C92+'Kst_10_-_Tävling'!C92+'Kst_20_-_HUS'!C92+'Kst_30_-_Styrelse'!C92+'Kst_40_-_Kök'!C92+'Kst_50_-_Stugan'!C92+'Kst_70_-_RUS'!C92+'Kst_80_-_Rally'!C92+'Kst85_-_Specialsök(NW)'!C92+'Kst_90_-_Agility'!C92+'Kst_95_-_Drag'!C92+Kst_9500_Allmänna_Arvsfonden!C92)</f>
        <v>-418</v>
      </c>
      <c r="D92" s="14">
        <f>SUM('Kst_01-_Gemensam'!D92+'Kst_10_-_Tävling'!D92+'Kst_20_-_HUS'!D92+'Kst_30_-_Styrelse'!D92+'Kst_40_-_Kök'!D92+'Kst_50_-_Stugan'!D92+'Kst_70_-_RUS'!D92+'Kst_80_-_Rally'!D92+'Kst85_-_Specialsök(NW)'!D92+'Kst_90_-_Agility'!D92+'Kst_95_-_Drag'!D92+Kst_9500_Allmänna_Arvsfonden!D92)</f>
        <v>0</v>
      </c>
      <c r="E92" s="14">
        <v>0</v>
      </c>
      <c r="F92" s="14">
        <f>SUM('Kst_01-_Gemensam'!F92+'Kst_10_-_Tävling'!F92+'Kst_20_-_HUS'!F92+'Kst_30_-_Styrelse'!F92+'Kst_40_-_Kök'!F92+'Kst_50_-_Stugan'!F92+'Kst_70_-_RUS'!F92+'Kst_80_-_Rally'!F92+'Kst85_-_Specialsök(NW)'!F92+'Kst_90_-_Agility'!F92+'Kst_95_-_Drag'!F92+Kst_9500_Allmänna_Arvsfonden!F92)</f>
        <v>0</v>
      </c>
    </row>
    <row r="93" spans="1:6" ht="12.75" customHeight="1">
      <c r="A93" s="12">
        <v>5943</v>
      </c>
      <c r="B93" s="9" t="s">
        <v>92</v>
      </c>
      <c r="C93" s="14">
        <f>SUM('Kst_01-_Gemensam'!C93+'Kst_10_-_Tävling'!C93+'Kst_20_-_HUS'!C93+'Kst_30_-_Styrelse'!C93+'Kst_40_-_Kök'!C93+'Kst_50_-_Stugan'!C93+'Kst_70_-_RUS'!C93+'Kst_80_-_Rally'!C93+'Kst85_-_Specialsök(NW)'!C93+'Kst_90_-_Agility'!C93+'Kst_95_-_Drag'!C93+Kst_9500_Allmänna_Arvsfonden!C93)</f>
        <v>-3483.76</v>
      </c>
      <c r="D93" s="14">
        <f>SUM('Kst_01-_Gemensam'!D93+'Kst_10_-_Tävling'!D93+'Kst_20_-_HUS'!D93+'Kst_30_-_Styrelse'!D93+'Kst_40_-_Kök'!D93+'Kst_50_-_Stugan'!D93+'Kst_70_-_RUS'!D93+'Kst_80_-_Rally'!D93+'Kst85_-_Specialsök(NW)'!D93+'Kst_90_-_Agility'!D93+'Kst_95_-_Drag'!D93+Kst_9500_Allmänna_Arvsfonden!D93)</f>
        <v>-3500</v>
      </c>
      <c r="E93" s="14">
        <f>SUM('Kst_01-_Gemensam'!E93+'Kst_10_-_Tävling'!E93+'Kst_20_-_HUS'!E93+'Kst_30_-_Styrelse'!E93+'Kst_40_-_Kök'!E93+'Kst_50_-_Stugan'!E93+'Kst_70_-_RUS'!E93+'Kst_80_-_Rally'!E93+'Kst85_-_Specialsök(NW)'!E93+'Kst_90_-_Agility'!E93+'Kst_95_-_Drag'!E93+Kst_9500_Allmänna_Arvsfonden!E93)</f>
        <v>-6315.35</v>
      </c>
      <c r="F93" s="14">
        <f>SUM('Kst_01-_Gemensam'!F93+'Kst_10_-_Tävling'!F93+'Kst_20_-_HUS'!F93+'Kst_30_-_Styrelse'!F93+'Kst_40_-_Kök'!F93+'Kst_50_-_Stugan'!F93+'Kst_70_-_RUS'!F93+'Kst_80_-_Rally'!F93+'Kst85_-_Specialsök(NW)'!F93+'Kst_90_-_Agility'!F93+'Kst_95_-_Drag'!F93+Kst_9500_Allmänna_Arvsfonden!F93)</f>
        <v>-3500</v>
      </c>
    </row>
    <row r="94" spans="1:6" ht="12.75" customHeight="1">
      <c r="A94" s="5" t="s">
        <v>1</v>
      </c>
      <c r="B94" s="6"/>
      <c r="C94" s="7" t="s">
        <v>2</v>
      </c>
      <c r="D94" s="7" t="s">
        <v>3</v>
      </c>
      <c r="E94" s="7" t="s">
        <v>4</v>
      </c>
      <c r="F94" s="7" t="s">
        <v>5</v>
      </c>
    </row>
    <row r="95" spans="1:6" ht="12.75" customHeight="1">
      <c r="A95" s="12">
        <v>5945</v>
      </c>
      <c r="B95" s="9" t="s">
        <v>93</v>
      </c>
      <c r="C95" s="14">
        <f>SUM('Kst_01-_Gemensam'!C95+'Kst_10_-_Tävling'!C95+'Kst_20_-_HUS'!C95+'Kst_30_-_Styrelse'!C95+'Kst_40_-_Kök'!C95+'Kst_50_-_Stugan'!C95+'Kst_70_-_RUS'!C95+'Kst_80_-_Rally'!C95+'Kst85_-_Specialsök(NW)'!C95+'Kst_90_-_Agility'!C95+'Kst_95_-_Drag'!C95+Kst_9500_Allmänna_Arvsfonden!C95)</f>
        <v>-6174.31</v>
      </c>
      <c r="D95" s="14">
        <f>SUM('Kst_01-_Gemensam'!D95+'Kst_10_-_Tävling'!D95+'Kst_20_-_HUS'!D95+'Kst_30_-_Styrelse'!D95+'Kst_40_-_Kök'!D95+'Kst_50_-_Stugan'!D95+'Kst_70_-_RUS'!D95+'Kst_80_-_Rally'!D95+'Kst85_-_Specialsök(NW)'!D95+'Kst_90_-_Agility'!D95+'Kst_95_-_Drag'!D95+Kst_9500_Allmänna_Arvsfonden!D95)</f>
        <v>-7350</v>
      </c>
      <c r="E95" s="14">
        <f>SUM('Kst_01-_Gemensam'!E95+'Kst_10_-_Tävling'!E95+'Kst_20_-_HUS'!E95+'Kst_30_-_Styrelse'!E95+'Kst_40_-_Kök'!E95+'Kst_50_-_Stugan'!E95+'Kst_70_-_RUS'!E95+'Kst_80_-_Rally'!E95+'Kst85_-_Specialsök(NW)'!E95+'Kst_90_-_Agility'!E95+'Kst_95_-_Drag'!E95+Kst_9500_Allmänna_Arvsfonden!E95)</f>
        <v>-714.56</v>
      </c>
      <c r="F95" s="14">
        <f>SUM('Kst_01-_Gemensam'!F95+'Kst_10_-_Tävling'!F95+'Kst_20_-_HUS'!F95+'Kst_30_-_Styrelse'!F95+'Kst_40_-_Kök'!F95+'Kst_50_-_Stugan'!F95+'Kst_70_-_RUS'!F95+'Kst_80_-_Rally'!F95+'Kst85_-_Specialsök(NW)'!F95+'Kst_90_-_Agility'!F95+'Kst_95_-_Drag'!F95+Kst_9500_Allmänna_Arvsfonden!F95)</f>
        <v>-2500</v>
      </c>
    </row>
    <row r="96" spans="1:6" ht="12.75" customHeight="1">
      <c r="A96" s="12">
        <v>6041</v>
      </c>
      <c r="B96" s="9" t="s">
        <v>94</v>
      </c>
      <c r="C96" s="14">
        <f>SUM('Kst_01-_Gemensam'!C96+'Kst_10_-_Tävling'!C96+'Kst_20_-_HUS'!C96+'Kst_30_-_Styrelse'!C96+'Kst_40_-_Kök'!C96+'Kst_50_-_Stugan'!C96+'Kst_70_-_RUS'!C96+'Kst_80_-_Rally'!C96+'Kst85_-_Specialsök(NW)'!C96+'Kst_90_-_Agility'!C96+'Kst_95_-_Drag'!C96+Kst_9500_Allmänna_Arvsfonden!C96)</f>
        <v>0</v>
      </c>
      <c r="D96" s="14">
        <f>SUM('Kst_01-_Gemensam'!D96+'Kst_10_-_Tävling'!D96+'Kst_20_-_HUS'!D96+'Kst_30_-_Styrelse'!D96+'Kst_40_-_Kök'!D96+'Kst_50_-_Stugan'!D96+'Kst_70_-_RUS'!D96+'Kst_80_-_Rally'!D96+'Kst85_-_Specialsök(NW)'!D96+'Kst_90_-_Agility'!D96+'Kst_95_-_Drag'!D96+Kst_9500_Allmänna_Arvsfonden!D96)</f>
        <v>0</v>
      </c>
      <c r="E96" s="14">
        <f>SUM('Kst_01-_Gemensam'!E96+'Kst_10_-_Tävling'!E96+'Kst_20_-_HUS'!E96+'Kst_30_-_Styrelse'!E96+'Kst_40_-_Kök'!E96+'Kst_50_-_Stugan'!E96+'Kst_70_-_RUS'!E96+'Kst_80_-_Rally'!E96+'Kst85_-_Specialsök(NW)'!E96+'Kst_90_-_Agility'!E96+'Kst_95_-_Drag'!E96+Kst_9500_Allmänna_Arvsfonden!E96)</f>
        <v>0</v>
      </c>
      <c r="F96" s="14">
        <f>SUM('Kst_01-_Gemensam'!F96+'Kst_10_-_Tävling'!F96+'Kst_20_-_HUS'!F96+'Kst_30_-_Styrelse'!F96+'Kst_40_-_Kök'!F96+'Kst_50_-_Stugan'!F96+'Kst_70_-_RUS'!F96+'Kst_80_-_Rally'!F96+'Kst85_-_Specialsök(NW)'!F96+'Kst_90_-_Agility'!F96+'Kst_95_-_Drag'!F96+Kst_9500_Allmänna_Arvsfonden!F96)</f>
        <v>0</v>
      </c>
    </row>
    <row r="97" spans="1:9" ht="12.75" customHeight="1">
      <c r="A97" s="12">
        <v>6043</v>
      </c>
      <c r="B97" s="9" t="s">
        <v>95</v>
      </c>
      <c r="C97" s="14">
        <f>SUM('Kst_01-_Gemensam'!C97+'Kst_10_-_Tävling'!C97+'Kst_20_-_HUS'!C97+'Kst_30_-_Styrelse'!C97+'Kst_40_-_Kök'!C97+'Kst_50_-_Stugan'!C97+'Kst_70_-_RUS'!C97+'Kst_80_-_Rally'!C97+'Kst85_-_Specialsök(NW)'!C97+'Kst_90_-_Agility'!C97+'Kst_95_-_Drag'!C97+Kst_9500_Allmänna_Arvsfonden!C97)</f>
        <v>0</v>
      </c>
      <c r="D97" s="14">
        <f>SUM('Kst_01-_Gemensam'!D97+'Kst_10_-_Tävling'!D97+'Kst_20_-_HUS'!D97+'Kst_30_-_Styrelse'!D97+'Kst_40_-_Kök'!D97+'Kst_50_-_Stugan'!D97+'Kst_70_-_RUS'!D97+'Kst_80_-_Rally'!D97+'Kst85_-_Specialsök(NW)'!D97+'Kst_90_-_Agility'!D97+'Kst_95_-_Drag'!D97+Kst_9500_Allmänna_Arvsfonden!D97)</f>
        <v>0</v>
      </c>
      <c r="E97" s="14">
        <f>SUM('Kst_01-_Gemensam'!E97+'Kst_10_-_Tävling'!E97+'Kst_20_-_HUS'!E97+'Kst_30_-_Styrelse'!E97+'Kst_40_-_Kök'!E97+'Kst_50_-_Stugan'!E97+'Kst_70_-_RUS'!E97+'Kst_80_-_Rally'!E97+'Kst85_-_Specialsök(NW)'!E97+'Kst_90_-_Agility'!E97+'Kst_95_-_Drag'!E97+Kst_9500_Allmänna_Arvsfonden!E97)</f>
        <v>0</v>
      </c>
      <c r="F97" s="14">
        <f>SUM('Kst_01-_Gemensam'!F97+'Kst_10_-_Tävling'!F97+'Kst_20_-_HUS'!F97+'Kst_30_-_Styrelse'!F97+'Kst_40_-_Kök'!F97+'Kst_50_-_Stugan'!F97+'Kst_70_-_RUS'!F97+'Kst_80_-_Rally'!F97+'Kst85_-_Specialsök(NW)'!F97+'Kst_90_-_Agility'!F97+'Kst_95_-_Drag'!F97+Kst_9500_Allmänna_Arvsfonden!F97)</f>
        <v>0</v>
      </c>
    </row>
    <row r="98" spans="1:9" ht="12.75" customHeight="1">
      <c r="A98" s="12">
        <v>6072</v>
      </c>
      <c r="B98" s="9" t="s">
        <v>96</v>
      </c>
      <c r="C98" s="14">
        <f>SUM('Kst_01-_Gemensam'!C98+'Kst_10_-_Tävling'!C98+'Kst_20_-_HUS'!C98+'Kst_30_-_Styrelse'!C98+'Kst_40_-_Kök'!C98+'Kst_50_-_Stugan'!C98+'Kst_70_-_RUS'!C98+'Kst_80_-_Rally'!C98+'Kst85_-_Specialsök(NW)'!C98+'Kst_90_-_Agility'!C98+'Kst_95_-_Drag'!C98+Kst_9500_Allmänna_Arvsfonden!C98)</f>
        <v>0</v>
      </c>
      <c r="D98" s="14">
        <f>SUM('Kst_01-_Gemensam'!D98+'Kst_10_-_Tävling'!D98+'Kst_20_-_HUS'!D98+'Kst_30_-_Styrelse'!D98+'Kst_40_-_Kök'!D98+'Kst_50_-_Stugan'!D98+'Kst_70_-_RUS'!D98+'Kst_80_-_Rally'!D98+'Kst85_-_Specialsök(NW)'!D98+'Kst_90_-_Agility'!D98+'Kst_95_-_Drag'!D98+Kst_9500_Allmänna_Arvsfonden!D98)</f>
        <v>0</v>
      </c>
      <c r="E98" s="14">
        <f>SUM('Kst_01-_Gemensam'!E98+'Kst_10_-_Tävling'!E98+'Kst_20_-_HUS'!E98+'Kst_30_-_Styrelse'!E98+'Kst_40_-_Kök'!E98+'Kst_50_-_Stugan'!E98+'Kst_70_-_RUS'!E98+'Kst_80_-_Rally'!E98+'Kst85_-_Specialsök(NW)'!E98+'Kst_90_-_Agility'!E98+'Kst_95_-_Drag'!E98+Kst_9500_Allmänna_Arvsfonden!E98)</f>
        <v>0</v>
      </c>
      <c r="F98" s="14">
        <f>SUM('Kst_01-_Gemensam'!F98+'Kst_10_-_Tävling'!F98+'Kst_20_-_HUS'!F98+'Kst_30_-_Styrelse'!F98+'Kst_40_-_Kök'!F98+'Kst_50_-_Stugan'!F98+'Kst_70_-_RUS'!F98+'Kst_80_-_Rally'!F98+'Kst85_-_Specialsök(NW)'!F98+'Kst_90_-_Agility'!F98+'Kst_95_-_Drag'!F98+Kst_9500_Allmänna_Arvsfonden!F98)</f>
        <v>0</v>
      </c>
    </row>
    <row r="99" spans="1:9" ht="12.75" customHeight="1">
      <c r="A99" s="12">
        <v>6110</v>
      </c>
      <c r="B99" s="9" t="s">
        <v>97</v>
      </c>
      <c r="C99" s="14">
        <f>SUM('Kst_01-_Gemensam'!C99+'Kst_10_-_Tävling'!C99+'Kst_20_-_HUS'!C99+'Kst_30_-_Styrelse'!C99+'Kst_40_-_Kök'!C99+'Kst_50_-_Stugan'!C99+'Kst_70_-_RUS'!C99+'Kst_80_-_Rally'!C99+'Kst85_-_Specialsök(NW)'!C99+'Kst_90_-_Agility'!C99+'Kst_95_-_Drag'!C99+Kst_9500_Allmänna_Arvsfonden!C99)</f>
        <v>-636.25</v>
      </c>
      <c r="D99" s="14">
        <f>SUM('Kst_01-_Gemensam'!D99+'Kst_10_-_Tävling'!D99+'Kst_20_-_HUS'!D99+'Kst_30_-_Styrelse'!D99+'Kst_40_-_Kök'!D99+'Kst_50_-_Stugan'!D99+'Kst_70_-_RUS'!D99+'Kst_80_-_Rally'!D99+'Kst85_-_Specialsök(NW)'!D99+'Kst_90_-_Agility'!D99+'Kst_95_-_Drag'!D99+Kst_9500_Allmänna_Arvsfonden!D99)</f>
        <v>-500</v>
      </c>
      <c r="E99" s="14">
        <f>SUM('Kst_01-_Gemensam'!E99+'Kst_10_-_Tävling'!E99+'Kst_20_-_HUS'!E99+'Kst_30_-_Styrelse'!E99+'Kst_40_-_Kök'!E99+'Kst_50_-_Stugan'!E99+'Kst_70_-_RUS'!E99+'Kst_80_-_Rally'!E99+'Kst85_-_Specialsök(NW)'!E99+'Kst_90_-_Agility'!E99+'Kst_95_-_Drag'!E99+Kst_9500_Allmänna_Arvsfonden!E99)</f>
        <v>0</v>
      </c>
      <c r="F99" s="14">
        <f>SUM('Kst_01-_Gemensam'!F99+'Kst_10_-_Tävling'!F99+'Kst_20_-_HUS'!F99+'Kst_30_-_Styrelse'!F99+'Kst_40_-_Kök'!F99+'Kst_50_-_Stugan'!F99+'Kst_70_-_RUS'!F99+'Kst_80_-_Rally'!F99+'Kst85_-_Specialsök(NW)'!F99+'Kst_90_-_Agility'!F99+'Kst_95_-_Drag'!F99+Kst_9500_Allmänna_Arvsfonden!F99)</f>
        <v>-1000</v>
      </c>
    </row>
    <row r="100" spans="1:9" ht="12.75" customHeight="1">
      <c r="A100" s="12">
        <v>6150</v>
      </c>
      <c r="B100" s="9" t="s">
        <v>98</v>
      </c>
      <c r="C100" s="14">
        <f>SUM('Kst_01-_Gemensam'!C100+'Kst_10_-_Tävling'!C100+'Kst_20_-_HUS'!C100+'Kst_30_-_Styrelse'!C100+'Kst_40_-_Kök'!C100+'Kst_50_-_Stugan'!C100+'Kst_70_-_RUS'!C100+'Kst_80_-_Rally'!C100+'Kst85_-_Specialsök(NW)'!C100+'Kst_90_-_Agility'!C100+'Kst_95_-_Drag'!C100+Kst_9500_Allmänna_Arvsfonden!C100)</f>
        <v>0</v>
      </c>
      <c r="D100" s="14">
        <f>SUM('Kst_01-_Gemensam'!D100+'Kst_10_-_Tävling'!D100+'Kst_20_-_HUS'!D100+'Kst_30_-_Styrelse'!D100+'Kst_40_-_Kök'!D100+'Kst_50_-_Stugan'!D100+'Kst_70_-_RUS'!D100+'Kst_80_-_Rally'!D100+'Kst85_-_Specialsök(NW)'!D100+'Kst_90_-_Agility'!D100+'Kst_95_-_Drag'!D100+Kst_9500_Allmänna_Arvsfonden!D100)</f>
        <v>0</v>
      </c>
      <c r="E100" s="14">
        <f>SUM('Kst_01-_Gemensam'!E100+'Kst_10_-_Tävling'!E100+'Kst_20_-_HUS'!E100+'Kst_30_-_Styrelse'!E100+'Kst_40_-_Kök'!E100+'Kst_50_-_Stugan'!E100+'Kst_70_-_RUS'!E100+'Kst_80_-_Rally'!E100+'Kst85_-_Specialsök(NW)'!E100+'Kst_90_-_Agility'!E100+'Kst_95_-_Drag'!E100+Kst_9500_Allmänna_Arvsfonden!E100)</f>
        <v>0</v>
      </c>
      <c r="F100" s="14">
        <f>SUM('Kst_01-_Gemensam'!F100+'Kst_10_-_Tävling'!F100+'Kst_20_-_HUS'!F100+'Kst_30_-_Styrelse'!F100+'Kst_40_-_Kök'!F100+'Kst_50_-_Stugan'!F100+'Kst_70_-_RUS'!F100+'Kst_80_-_Rally'!F100+'Kst85_-_Specialsök(NW)'!F100+'Kst_90_-_Agility'!F100+'Kst_95_-_Drag'!F100+Kst_9500_Allmänna_Arvsfonden!F100)</f>
        <v>0</v>
      </c>
    </row>
    <row r="101" spans="1:9" ht="12.75" customHeight="1">
      <c r="A101" s="12">
        <v>6212</v>
      </c>
      <c r="B101" s="9" t="s">
        <v>99</v>
      </c>
      <c r="C101" s="14">
        <f>SUM('Kst_01-_Gemensam'!C101+'Kst_10_-_Tävling'!C101+'Kst_20_-_HUS'!C101+'Kst_30_-_Styrelse'!C101+'Kst_40_-_Kök'!C101+'Kst_50_-_Stugan'!C101+'Kst_70_-_RUS'!C101+'Kst_80_-_Rally'!C101+'Kst85_-_Specialsök(NW)'!C101+'Kst_90_-_Agility'!C101+'Kst_95_-_Drag'!C101+Kst_9500_Allmänna_Arvsfonden!C101)</f>
        <v>-6085.53</v>
      </c>
      <c r="D101" s="14">
        <f>SUM('Kst_01-_Gemensam'!D101+'Kst_10_-_Tävling'!D101+'Kst_20_-_HUS'!D101+'Kst_30_-_Styrelse'!D101+'Kst_40_-_Kök'!D101+'Kst_50_-_Stugan'!D101+'Kst_70_-_RUS'!D101+'Kst_80_-_Rally'!D101+'Kst85_-_Specialsök(NW)'!D101+'Kst_90_-_Agility'!D101+'Kst_95_-_Drag'!D101+Kst_9500_Allmänna_Arvsfonden!D101)</f>
        <v>-6108.12</v>
      </c>
      <c r="E101" s="14">
        <f>SUM('Kst_01-_Gemensam'!E101+'Kst_10_-_Tävling'!E101+'Kst_20_-_HUS'!E101+'Kst_30_-_Styrelse'!E101+'Kst_40_-_Kök'!E101+'Kst_50_-_Stugan'!E101+'Kst_70_-_RUS'!E101+'Kst_80_-_Rally'!E101+'Kst85_-_Specialsök(NW)'!E101+'Kst_90_-_Agility'!E101+'Kst_95_-_Drag'!E101+Kst_9500_Allmänna_Arvsfonden!E101)</f>
        <v>-8786.1200000000008</v>
      </c>
      <c r="F101" s="14">
        <f>SUM('Kst_01-_Gemensam'!F101+'Kst_10_-_Tävling'!F101+'Kst_20_-_HUS'!F101+'Kst_30_-_Styrelse'!F101+'Kst_40_-_Kök'!F101+'Kst_50_-_Stugan'!F101+'Kst_70_-_RUS'!F101+'Kst_80_-_Rally'!F101+'Kst85_-_Specialsök(NW)'!F101+'Kst_90_-_Agility'!F101+'Kst_95_-_Drag'!F101+Kst_9500_Allmänna_Arvsfonden!F101)</f>
        <v>-6120</v>
      </c>
    </row>
    <row r="102" spans="1:9" ht="12.75" customHeight="1">
      <c r="A102" s="12">
        <v>6220</v>
      </c>
      <c r="B102" s="9" t="s">
        <v>100</v>
      </c>
      <c r="C102" s="14">
        <f>SUM('Kst_01-_Gemensam'!C102+'Kst_10_-_Tävling'!C102+'Kst_20_-_HUS'!C102+'Kst_30_-_Styrelse'!C102+'Kst_40_-_Kök'!C102+'Kst_50_-_Stugan'!C102+'Kst_70_-_RUS'!C102+'Kst_80_-_Rally'!C102+'Kst85_-_Specialsök(NW)'!C102+'Kst_90_-_Agility'!C102+'Kst_95_-_Drag'!C102+Kst_9500_Allmänna_Arvsfonden!C102)</f>
        <v>0</v>
      </c>
      <c r="D102" s="14">
        <f>SUM('Kst_01-_Gemensam'!D102+'Kst_10_-_Tävling'!D102+'Kst_20_-_HUS'!D102+'Kst_30_-_Styrelse'!D102+'Kst_40_-_Kök'!D102+'Kst_50_-_Stugan'!D102+'Kst_70_-_RUS'!D102+'Kst_80_-_Rally'!D102+'Kst85_-_Specialsök(NW)'!D102+'Kst_90_-_Agility'!D102+'Kst_95_-_Drag'!D102+Kst_9500_Allmänna_Arvsfonden!D102)</f>
        <v>0</v>
      </c>
      <c r="E102" s="14">
        <f>SUM('Kst_01-_Gemensam'!E102+'Kst_10_-_Tävling'!E102+'Kst_20_-_HUS'!E102+'Kst_30_-_Styrelse'!E102+'Kst_40_-_Kök'!E102+'Kst_50_-_Stugan'!E102+'Kst_70_-_RUS'!E102+'Kst_80_-_Rally'!E102+'Kst85_-_Specialsök(NW)'!E102+'Kst_90_-_Agility'!E102+'Kst_95_-_Drag'!E102+Kst_9500_Allmänna_Arvsfonden!E102)</f>
        <v>0</v>
      </c>
      <c r="F102" s="14">
        <f>SUM('Kst_01-_Gemensam'!F102+'Kst_10_-_Tävling'!F102+'Kst_20_-_HUS'!F102+'Kst_30_-_Styrelse'!F102+'Kst_40_-_Kök'!F102+'Kst_50_-_Stugan'!F102+'Kst_70_-_RUS'!F102+'Kst_80_-_Rally'!F102+'Kst85_-_Specialsök(NW)'!F102+'Kst_90_-_Agility'!F102+'Kst_95_-_Drag'!F102+Kst_9500_Allmänna_Arvsfonden!F102)</f>
        <v>0</v>
      </c>
    </row>
    <row r="103" spans="1:9" ht="12.75" customHeight="1">
      <c r="A103" s="12">
        <v>6250</v>
      </c>
      <c r="B103" s="9" t="s">
        <v>101</v>
      </c>
      <c r="C103" s="14">
        <f>SUM('Kst_01-_Gemensam'!C103+'Kst_10_-_Tävling'!C103+'Kst_20_-_HUS'!C103+'Kst_30_-_Styrelse'!C103+'Kst_40_-_Kök'!C103+'Kst_50_-_Stugan'!C103+'Kst_70_-_RUS'!C103+'Kst_80_-_Rally'!C103+'Kst85_-_Specialsök(NW)'!C103+'Kst_90_-_Agility'!C103+'Kst_95_-_Drag'!C103+Kst_9500_Allmänna_Arvsfonden!C103)</f>
        <v>-45</v>
      </c>
      <c r="D103" s="14">
        <f>SUM('Kst_01-_Gemensam'!D103+'Kst_10_-_Tävling'!D103+'Kst_20_-_HUS'!D103+'Kst_30_-_Styrelse'!D103+'Kst_40_-_Kök'!D103+'Kst_50_-_Stugan'!D103+'Kst_70_-_RUS'!D103+'Kst_80_-_Rally'!D103+'Kst85_-_Specialsök(NW)'!D103+'Kst_90_-_Agility'!D103+'Kst_95_-_Drag'!D103+Kst_9500_Allmänna_Arvsfonden!D103)</f>
        <v>0</v>
      </c>
      <c r="E103" s="14">
        <f>SUM('Kst_01-_Gemensam'!E103+'Kst_10_-_Tävling'!E103+'Kst_20_-_HUS'!E103+'Kst_30_-_Styrelse'!E103+'Kst_40_-_Kök'!E103+'Kst_50_-_Stugan'!E103+'Kst_70_-_RUS'!E103+'Kst_80_-_Rally'!E103+'Kst85_-_Specialsök(NW)'!E103+'Kst_90_-_Agility'!E103+'Kst_95_-_Drag'!E103+Kst_9500_Allmänna_Arvsfonden!E103)</f>
        <v>-137</v>
      </c>
      <c r="F103" s="14">
        <f>SUM('Kst_01-_Gemensam'!F103+'Kst_10_-_Tävling'!F103+'Kst_20_-_HUS'!F103+'Kst_30_-_Styrelse'!F103+'Kst_40_-_Kök'!F103+'Kst_50_-_Stugan'!F103+'Kst_70_-_RUS'!F103+'Kst_80_-_Rally'!F103+'Kst85_-_Specialsök(NW)'!F103+'Kst_90_-_Agility'!F103+'Kst_95_-_Drag'!F103+Kst_9500_Allmänna_Arvsfonden!F103)</f>
        <v>0</v>
      </c>
    </row>
    <row r="104" spans="1:9" ht="12.75" customHeight="1">
      <c r="A104" s="12">
        <v>6310</v>
      </c>
      <c r="B104" s="9" t="s">
        <v>102</v>
      </c>
      <c r="C104" s="14">
        <f>SUM('Kst_01-_Gemensam'!C104+'Kst_10_-_Tävling'!C104+'Kst_20_-_HUS'!C104+'Kst_30_-_Styrelse'!C104+'Kst_40_-_Kök'!C104+'Kst_50_-_Stugan'!C104+'Kst_70_-_RUS'!C104+'Kst_80_-_Rally'!C104+'Kst85_-_Specialsök(NW)'!C104+'Kst_90_-_Agility'!C104+'Kst_95_-_Drag'!C104+Kst_9500_Allmänna_Arvsfonden!C104)</f>
        <v>-17472.25</v>
      </c>
      <c r="D104" s="14">
        <f>SUM('Kst_01-_Gemensam'!D104+'Kst_10_-_Tävling'!D104+'Kst_20_-_HUS'!D104+'Kst_30_-_Styrelse'!D104+'Kst_40_-_Kök'!D104+'Kst_50_-_Stugan'!D104+'Kst_70_-_RUS'!D104+'Kst_80_-_Rally'!D104+'Kst85_-_Specialsök(NW)'!D104+'Kst_90_-_Agility'!D104+'Kst_95_-_Drag'!D104+Kst_9500_Allmänna_Arvsfonden!D104)</f>
        <v>-31300</v>
      </c>
      <c r="E104" s="14">
        <f>SUM('Kst_01-_Gemensam'!E104+'Kst_10_-_Tävling'!E104+'Kst_20_-_HUS'!E104+'Kst_30_-_Styrelse'!E104+'Kst_40_-_Kök'!E104+'Kst_50_-_Stugan'!E104+'Kst_70_-_RUS'!E104+'Kst_80_-_Rally'!E104+'Kst85_-_Specialsök(NW)'!E104+'Kst_90_-_Agility'!E104+'Kst_95_-_Drag'!E104+Kst_9500_Allmänna_Arvsfonden!E104)</f>
        <v>-30145.5</v>
      </c>
      <c r="F104" s="14">
        <f>SUM('Kst_01-_Gemensam'!F104+'Kst_10_-_Tävling'!F104+'Kst_20_-_HUS'!F104+'Kst_30_-_Styrelse'!F104+'Kst_40_-_Kök'!F104+'Kst_50_-_Stugan'!F104+'Kst_70_-_RUS'!F104+'Kst_80_-_Rally'!F104+'Kst85_-_Specialsök(NW)'!F104+'Kst_90_-_Agility'!F104+'Kst_95_-_Drag'!F104+Kst_9500_Allmänna_Arvsfonden!F104)</f>
        <v>-30145.5</v>
      </c>
    </row>
    <row r="105" spans="1:9" ht="12.75" customHeight="1">
      <c r="A105" s="12">
        <v>6411</v>
      </c>
      <c r="B105" s="9" t="s">
        <v>103</v>
      </c>
      <c r="C105" s="14">
        <f>SUM('Kst_01-_Gemensam'!C105+'Kst_10_-_Tävling'!C105+'Kst_20_-_HUS'!C105+'Kst_30_-_Styrelse'!C105+'Kst_40_-_Kök'!C105+'Kst_50_-_Stugan'!C105+'Kst_70_-_RUS'!C105+'Kst_80_-_Rally'!C105+'Kst85_-_Specialsök(NW)'!C105+'Kst_90_-_Agility'!C105+'Kst_95_-_Drag'!C105+Kst_9500_Allmänna_Arvsfonden!C105)</f>
        <v>-17124</v>
      </c>
      <c r="D105" s="14">
        <f>SUM('Kst_01-_Gemensam'!D105+'Kst_10_-_Tävling'!D105+'Kst_20_-_HUS'!D105+'Kst_30_-_Styrelse'!D105+'Kst_40_-_Kök'!D105+'Kst_50_-_Stugan'!D105+'Kst_70_-_RUS'!D105+'Kst_80_-_Rally'!D105+'Kst85_-_Specialsök(NW)'!D105+'Kst_90_-_Agility'!D105+'Kst_95_-_Drag'!D105+Kst_9500_Allmänna_Arvsfonden!D105)</f>
        <v>-21474</v>
      </c>
      <c r="E105" s="14">
        <f>SUM('Kst_01-_Gemensam'!E105+'Kst_10_-_Tävling'!E105+'Kst_20_-_HUS'!E105+'Kst_30_-_Styrelse'!E105+'Kst_40_-_Kök'!E105+'Kst_50_-_Stugan'!E105+'Kst_70_-_RUS'!E105+'Kst_80_-_Rally'!E105+'Kst85_-_Specialsök(NW)'!E105+'Kst_90_-_Agility'!E105+'Kst_95_-_Drag'!E105+Kst_9500_Allmänna_Arvsfonden!E105)</f>
        <v>-20700</v>
      </c>
      <c r="F105" s="14">
        <f>SUM('Kst_01-_Gemensam'!F105+'Kst_10_-_Tävling'!F105+'Kst_20_-_HUS'!F105+'Kst_30_-_Styrelse'!F105+'Kst_40_-_Kök'!F105+'Kst_50_-_Stugan'!F105+'Kst_70_-_RUS'!F105+'Kst_80_-_Rally'!F105+'Kst85_-_Specialsök(NW)'!F105+'Kst_90_-_Agility'!F105+'Kst_95_-_Drag'!F105+Kst_9500_Allmänna_Arvsfonden!F105)</f>
        <v>-13600</v>
      </c>
    </row>
    <row r="106" spans="1:9" ht="12.75" customHeight="1">
      <c r="A106" s="12">
        <v>6412</v>
      </c>
      <c r="B106" s="9" t="s">
        <v>104</v>
      </c>
      <c r="C106" s="14">
        <f>SUM('Kst_01-_Gemensam'!C106+'Kst_10_-_Tävling'!C106+'Kst_20_-_HUS'!C106+'Kst_30_-_Styrelse'!C106+'Kst_40_-_Kök'!C106+'Kst_50_-_Stugan'!C106+'Kst_70_-_RUS'!C106+'Kst_80_-_Rally'!C106+'Kst85_-_Specialsök(NW)'!C106+'Kst_90_-_Agility'!C106+'Kst_95_-_Drag'!C106+Kst_9500_Allmänna_Arvsfonden!C106)</f>
        <v>0</v>
      </c>
      <c r="D106" s="14">
        <f>SUM('Kst_01-_Gemensam'!D106+'Kst_10_-_Tävling'!D106+'Kst_20_-_HUS'!D106+'Kst_30_-_Styrelse'!D106+'Kst_40_-_Kök'!D106+'Kst_50_-_Stugan'!D106+'Kst_70_-_RUS'!D106+'Kst_80_-_Rally'!D106+'Kst85_-_Specialsök(NW)'!D106+'Kst_90_-_Agility'!D106+'Kst_95_-_Drag'!D106+Kst_9500_Allmänna_Arvsfonden!D106)</f>
        <v>0</v>
      </c>
      <c r="E106" s="14">
        <f>SUM('Kst_01-_Gemensam'!E106+'Kst_10_-_Tävling'!E106+'Kst_20_-_HUS'!E106+'Kst_30_-_Styrelse'!E106+'Kst_40_-_Kök'!E106+'Kst_50_-_Stugan'!E106+'Kst_70_-_RUS'!E106+'Kst_80_-_Rally'!E106+'Kst85_-_Specialsök(NW)'!E106+'Kst_90_-_Agility'!E106+'Kst_95_-_Drag'!E106+Kst_9500_Allmänna_Arvsfonden!E106)</f>
        <v>0</v>
      </c>
      <c r="F106" s="14">
        <f>SUM('Kst_01-_Gemensam'!F106+'Kst_10_-_Tävling'!F106+'Kst_20_-_HUS'!F106+'Kst_30_-_Styrelse'!F106+'Kst_40_-_Kök'!F106+'Kst_50_-_Stugan'!F106+'Kst_70_-_RUS'!F106+'Kst_80_-_Rally'!F106+'Kst85_-_Specialsök(NW)'!F106+'Kst_90_-_Agility'!F106+'Kst_95_-_Drag'!F106+Kst_9500_Allmänna_Arvsfonden!F106)</f>
        <v>-6000</v>
      </c>
    </row>
    <row r="107" spans="1:9" ht="12.75" customHeight="1">
      <c r="A107" s="12">
        <v>6413</v>
      </c>
      <c r="B107" s="9" t="s">
        <v>105</v>
      </c>
      <c r="C107" s="14">
        <f>SUM('Kst_01-_Gemensam'!C107+'Kst_10_-_Tävling'!C107+'Kst_20_-_HUS'!C107+'Kst_30_-_Styrelse'!C107+'Kst_40_-_Kök'!C107+'Kst_50_-_Stugan'!C107+'Kst_70_-_RUS'!C107+'Kst_80_-_Rally'!C107+'Kst85_-_Specialsök(NW)'!C107+'Kst_90_-_Agility'!C107+'Kst_95_-_Drag'!C107+Kst_9500_Allmänna_Arvsfonden!C107)</f>
        <v>-12500</v>
      </c>
      <c r="D107" s="14">
        <f>SUM('Kst_01-_Gemensam'!D107+'Kst_10_-_Tävling'!D107+'Kst_20_-_HUS'!D107+'Kst_30_-_Styrelse'!D107+'Kst_40_-_Kök'!D107+'Kst_50_-_Stugan'!D107+'Kst_70_-_RUS'!D107+'Kst_80_-_Rally'!D107+'Kst85_-_Specialsök(NW)'!D107+'Kst_90_-_Agility'!D107+'Kst_95_-_Drag'!D107+Kst_9500_Allmänna_Arvsfonden!D107)</f>
        <v>-28000</v>
      </c>
      <c r="E107" s="14">
        <f>SUM('Kst_01-_Gemensam'!E107+'Kst_10_-_Tävling'!E107+'Kst_20_-_HUS'!E107+'Kst_30_-_Styrelse'!E107+'Kst_40_-_Kök'!E107+'Kst_50_-_Stugan'!E107+'Kst_70_-_RUS'!E107+'Kst_80_-_Rally'!E107+'Kst85_-_Specialsök(NW)'!E107+'Kst_90_-_Agility'!E107+'Kst_95_-_Drag'!E107+Kst_9500_Allmänna_Arvsfonden!E107)</f>
        <v>-22526</v>
      </c>
      <c r="F107" s="14">
        <f>SUM('Kst_01-_Gemensam'!F107+'Kst_10_-_Tävling'!F107+'Kst_20_-_HUS'!F107+'Kst_30_-_Styrelse'!F107+'Kst_40_-_Kök'!F107+'Kst_50_-_Stugan'!F107+'Kst_70_-_RUS'!F107+'Kst_80_-_Rally'!F107+'Kst85_-_Specialsök(NW)'!F107+'Kst_90_-_Agility'!F107+'Kst_95_-_Drag'!F107+Kst_9500_Allmänna_Arvsfonden!F107)</f>
        <v>0</v>
      </c>
    </row>
    <row r="108" spans="1:9" ht="12.75" customHeight="1">
      <c r="A108" s="12">
        <v>6423</v>
      </c>
      <c r="B108" s="9" t="s">
        <v>106</v>
      </c>
      <c r="C108" s="14">
        <f>SUM('Kst_01-_Gemensam'!C108+'Kst_10_-_Tävling'!C108+'Kst_20_-_HUS'!C108+'Kst_30_-_Styrelse'!C108+'Kst_40_-_Kök'!C108+'Kst_50_-_Stugan'!C108+'Kst_70_-_RUS'!C108+'Kst_80_-_Rally'!C108+'Kst85_-_Specialsök(NW)'!C108+'Kst_90_-_Agility'!C108+'Kst_95_-_Drag'!C108+Kst_9500_Allmänna_Arvsfonden!C108)</f>
        <v>-54037.5</v>
      </c>
      <c r="D108" s="14">
        <f>SUM('Kst_01-_Gemensam'!D108+'Kst_10_-_Tävling'!D108+'Kst_20_-_HUS'!D108+'Kst_30_-_Styrelse'!D108+'Kst_40_-_Kök'!D108+'Kst_50_-_Stugan'!D108+'Kst_70_-_RUS'!D108+'Kst_80_-_Rally'!D108+'Kst85_-_Specialsök(NW)'!D108+'Kst_90_-_Agility'!D108+'Kst_95_-_Drag'!D108+Kst_9500_Allmänna_Arvsfonden!D108)</f>
        <v>0</v>
      </c>
      <c r="E108" s="14">
        <f>SUM('Kst_01-_Gemensam'!E108+'Kst_10_-_Tävling'!E108+'Kst_20_-_HUS'!E108+'Kst_30_-_Styrelse'!E108+'Kst_40_-_Kök'!E108+'Kst_50_-_Stugan'!E108+'Kst_70_-_RUS'!E108+'Kst_80_-_Rally'!E108+'Kst85_-_Specialsök(NW)'!E108+'Kst_90_-_Agility'!E108+'Kst_95_-_Drag'!E108+Kst_9500_Allmänna_Arvsfonden!E108)</f>
        <v>0</v>
      </c>
      <c r="F108" s="14">
        <f>SUM('Kst_01-_Gemensam'!F108+'Kst_10_-_Tävling'!F108+'Kst_20_-_HUS'!F108+'Kst_30_-_Styrelse'!F108+'Kst_40_-_Kök'!F108+'Kst_50_-_Stugan'!F108+'Kst_70_-_RUS'!F108+'Kst_80_-_Rally'!F108+'Kst85_-_Specialsök(NW)'!F108+'Kst_90_-_Agility'!F108+'Kst_95_-_Drag'!F108+Kst_9500_Allmänna_Arvsfonden!F108)</f>
        <v>0</v>
      </c>
      <c r="I108" s="22"/>
    </row>
    <row r="109" spans="1:9" ht="12.75" customHeight="1">
      <c r="A109" s="12">
        <v>6520</v>
      </c>
      <c r="B109" s="9" t="s">
        <v>107</v>
      </c>
      <c r="C109" s="14">
        <f>SUM('Kst_01-_Gemensam'!C109+'Kst_10_-_Tävling'!C109+'Kst_20_-_HUS'!C109+'Kst_30_-_Styrelse'!C109+'Kst_40_-_Kök'!C109+'Kst_50_-_Stugan'!C109+'Kst_70_-_RUS'!C109+'Kst_80_-_Rally'!C109+'Kst85_-_Specialsök(NW)'!C109+'Kst_90_-_Agility'!C109+'Kst_95_-_Drag'!C109+Kst_9500_Allmänna_Arvsfonden!C109)</f>
        <v>0</v>
      </c>
      <c r="D109" s="14">
        <f>SUM('Kst_01-_Gemensam'!D109+'Kst_10_-_Tävling'!D109+'Kst_20_-_HUS'!D109+'Kst_30_-_Styrelse'!D109+'Kst_40_-_Kök'!D109+'Kst_50_-_Stugan'!D109+'Kst_70_-_RUS'!D109+'Kst_80_-_Rally'!D109+'Kst85_-_Specialsök(NW)'!D109+'Kst_90_-_Agility'!D109+'Kst_95_-_Drag'!D109+Kst_9500_Allmänna_Arvsfonden!D109)</f>
        <v>0</v>
      </c>
      <c r="E109" s="14">
        <f>SUM('Kst_01-_Gemensam'!E109+'Kst_10_-_Tävling'!E109+'Kst_20_-_HUS'!E109+'Kst_30_-_Styrelse'!E109+'Kst_40_-_Kök'!E109+'Kst_50_-_Stugan'!E109+'Kst_70_-_RUS'!E109+'Kst_80_-_Rally'!E109+'Kst85_-_Specialsök(NW)'!E109+'Kst_90_-_Agility'!E109+'Kst_95_-_Drag'!E109+Kst_9500_Allmänna_Arvsfonden!E109)</f>
        <v>0</v>
      </c>
      <c r="F109" s="14">
        <f>SUM('Kst_01-_Gemensam'!F109+'Kst_10_-_Tävling'!F109+'Kst_20_-_HUS'!F109+'Kst_30_-_Styrelse'!F109+'Kst_40_-_Kök'!F109+'Kst_50_-_Stugan'!F109+'Kst_70_-_RUS'!F109+'Kst_80_-_Rally'!F109+'Kst85_-_Specialsök(NW)'!F109+'Kst_90_-_Agility'!F109+'Kst_95_-_Drag'!F109+Kst_9500_Allmänna_Arvsfonden!F109)</f>
        <v>0</v>
      </c>
    </row>
    <row r="110" spans="1:9" ht="12.75" customHeight="1">
      <c r="A110" s="12">
        <v>6531</v>
      </c>
      <c r="B110" s="9" t="s">
        <v>108</v>
      </c>
      <c r="C110" s="14">
        <f>SUM('Kst_01-_Gemensam'!C110+'Kst_10_-_Tävling'!C110+'Kst_20_-_HUS'!C110+'Kst_30_-_Styrelse'!C110+'Kst_40_-_Kök'!C110+'Kst_50_-_Stugan'!C110+'Kst_70_-_RUS'!C110+'Kst_80_-_Rally'!C110+'Kst85_-_Specialsök(NW)'!C110+'Kst_90_-_Agility'!C110+'Kst_95_-_Drag'!C110+Kst_9500_Allmänna_Arvsfonden!C110)</f>
        <v>-5445</v>
      </c>
      <c r="D110" s="14">
        <f>SUM('Kst_01-_Gemensam'!D110+'Kst_10_-_Tävling'!D110+'Kst_20_-_HUS'!D110+'Kst_30_-_Styrelse'!D110+'Kst_40_-_Kök'!D110+'Kst_50_-_Stugan'!D110+'Kst_70_-_RUS'!D110+'Kst_80_-_Rally'!D110+'Kst85_-_Specialsök(NW)'!D110+'Kst_90_-_Agility'!D110+'Kst_95_-_Drag'!D110+Kst_9500_Allmänna_Arvsfonden!D110)</f>
        <v>-1825</v>
      </c>
      <c r="E110" s="14">
        <f>SUM('Kst_01-_Gemensam'!E110+'Kst_10_-_Tävling'!E110+'Kst_20_-_HUS'!E110+'Kst_30_-_Styrelse'!E110+'Kst_40_-_Kök'!E110+'Kst_50_-_Stugan'!E110+'Kst_70_-_RUS'!E110+'Kst_80_-_Rally'!E110+'Kst85_-_Specialsök(NW)'!E110+'Kst_90_-_Agility'!E110+'Kst_95_-_Drag'!E110+Kst_9500_Allmänna_Arvsfonden!E110)</f>
        <v>0</v>
      </c>
      <c r="F110" s="14">
        <f>SUM('Kst_01-_Gemensam'!F110+'Kst_10_-_Tävling'!F110+'Kst_20_-_HUS'!F110+'Kst_30_-_Styrelse'!F110+'Kst_40_-_Kök'!F110+'Kst_50_-_Stugan'!F110+'Kst_70_-_RUS'!F110+'Kst_80_-_Rally'!F110+'Kst85_-_Specialsök(NW)'!F110+'Kst_90_-_Agility'!F110+'Kst_95_-_Drag'!F110+Kst_9500_Allmänna_Arvsfonden!F110)</f>
        <v>-1525</v>
      </c>
    </row>
    <row r="111" spans="1:9" ht="12.75" customHeight="1">
      <c r="A111" s="12">
        <v>6570</v>
      </c>
      <c r="B111" s="9" t="s">
        <v>109</v>
      </c>
      <c r="C111" s="14">
        <f>SUM('Kst_01-_Gemensam'!C111+'Kst_10_-_Tävling'!C111+'Kst_20_-_HUS'!C111+'Kst_30_-_Styrelse'!C111+'Kst_40_-_Kök'!C111+'Kst_50_-_Stugan'!C111+'Kst_70_-_RUS'!C111+'Kst_80_-_Rally'!C111+'Kst85_-_Specialsök(NW)'!C111+'Kst_90_-_Agility'!C111+'Kst_95_-_Drag'!C111+Kst_9500_Allmänna_Arvsfonden!C111)</f>
        <v>-4585.34</v>
      </c>
      <c r="D111" s="14">
        <f>SUM('Kst_01-_Gemensam'!D111+'Kst_10_-_Tävling'!D111+'Kst_20_-_HUS'!D111+'Kst_30_-_Styrelse'!D111+'Kst_40_-_Kök'!D111+'Kst_50_-_Stugan'!D111+'Kst_70_-_RUS'!D111+'Kst_80_-_Rally'!D111+'Kst85_-_Specialsök(NW)'!D111+'Kst_90_-_Agility'!D111+'Kst_95_-_Drag'!D111+Kst_9500_Allmänna_Arvsfonden!D111)</f>
        <v>-4000</v>
      </c>
      <c r="E111" s="14">
        <f>SUM('Kst_01-_Gemensam'!E111+'Kst_10_-_Tävling'!E111+'Kst_20_-_HUS'!E111+'Kst_30_-_Styrelse'!E111+'Kst_40_-_Kök'!E111+'Kst_50_-_Stugan'!E111+'Kst_70_-_RUS'!E111+'Kst_80_-_Rally'!E111+'Kst85_-_Specialsök(NW)'!E111+'Kst_90_-_Agility'!E111+'Kst_95_-_Drag'!E111+Kst_9500_Allmänna_Arvsfonden!E111)</f>
        <v>-2559</v>
      </c>
      <c r="F111" s="14">
        <f>SUM('Kst_01-_Gemensam'!F111+'Kst_10_-_Tävling'!F111+'Kst_20_-_HUS'!F111+'Kst_30_-_Styrelse'!F111+'Kst_40_-_Kök'!F111+'Kst_50_-_Stugan'!F111+'Kst_70_-_RUS'!F111+'Kst_80_-_Rally'!F111+'Kst85_-_Specialsök(NW)'!F111+'Kst_90_-_Agility'!F111+'Kst_95_-_Drag'!F111+Kst_9500_Allmänna_Arvsfonden!F111)</f>
        <v>-2500</v>
      </c>
    </row>
    <row r="112" spans="1:9" ht="12.75" customHeight="1">
      <c r="A112" s="12">
        <v>6590</v>
      </c>
      <c r="B112" s="9" t="s">
        <v>110</v>
      </c>
      <c r="C112" s="14">
        <f>SUM('Kst_01-_Gemensam'!C112+'Kst_10_-_Tävling'!C112+'Kst_20_-_HUS'!C112+'Kst_30_-_Styrelse'!C112+'Kst_40_-_Kök'!C112+'Kst_50_-_Stugan'!C112+'Kst_70_-_RUS'!C112+'Kst_80_-_Rally'!C112+'Kst85_-_Specialsök(NW)'!C112+'Kst_90_-_Agility'!C112+'Kst_95_-_Drag'!C112+Kst_9500_Allmänna_Arvsfonden!C112)</f>
        <v>-4334</v>
      </c>
      <c r="D112" s="14">
        <f>SUM('Kst_01-_Gemensam'!D112+'Kst_10_-_Tävling'!D112+'Kst_20_-_HUS'!D112+'Kst_30_-_Styrelse'!D112+'Kst_40_-_Kök'!D112+'Kst_50_-_Stugan'!D112+'Kst_70_-_RUS'!D112+'Kst_80_-_Rally'!D112+'Kst85_-_Specialsök(NW)'!D112+'Kst_90_-_Agility'!D112+'Kst_95_-_Drag'!D112+Kst_9500_Allmänna_Arvsfonden!D112)</f>
        <v>-4000</v>
      </c>
      <c r="E112" s="14">
        <f>SUM('Kst_01-_Gemensam'!E112+'Kst_10_-_Tävling'!E112+'Kst_20_-_HUS'!E112+'Kst_30_-_Styrelse'!E112+'Kst_40_-_Kök'!E112+'Kst_50_-_Stugan'!E112+'Kst_70_-_RUS'!E112+'Kst_80_-_Rally'!E112+'Kst85_-_Specialsök(NW)'!E112+'Kst_90_-_Agility'!E112+'Kst_95_-_Drag'!E112+Kst_9500_Allmänna_Arvsfonden!E112)</f>
        <v>-4134</v>
      </c>
      <c r="F112" s="14">
        <f>SUM('Kst_01-_Gemensam'!F112+'Kst_10_-_Tävling'!F112+'Kst_20_-_HUS'!F112+'Kst_30_-_Styrelse'!F112+'Kst_40_-_Kök'!F112+'Kst_50_-_Stugan'!F112+'Kst_70_-_RUS'!F112+'Kst_80_-_Rally'!F112+'Kst85_-_Specialsök(NW)'!F112+'Kst_90_-_Agility'!F112+'Kst_95_-_Drag'!F112+Kst_9500_Allmänna_Arvsfonden!F112)</f>
        <v>-21534</v>
      </c>
    </row>
    <row r="113" spans="1:10" ht="12.75" customHeight="1">
      <c r="A113" s="12">
        <v>6970</v>
      </c>
      <c r="B113" s="9" t="s">
        <v>111</v>
      </c>
      <c r="C113" s="14">
        <f>SUM('Kst_01-_Gemensam'!C113+'Kst_10_-_Tävling'!C113+'Kst_20_-_HUS'!C113+'Kst_30_-_Styrelse'!C113+'Kst_40_-_Kök'!C113+'Kst_50_-_Stugan'!C113+'Kst_70_-_RUS'!C113+'Kst_80_-_Rally'!C113+'Kst85_-_Specialsök(NW)'!C113+'Kst_90_-_Agility'!C113+'Kst_95_-_Drag'!C113+Kst_9500_Allmänna_Arvsfonden!C113)</f>
        <v>0</v>
      </c>
      <c r="D113" s="14">
        <f>SUM('Kst_01-_Gemensam'!D113+'Kst_10_-_Tävling'!D113+'Kst_20_-_HUS'!D113+'Kst_30_-_Styrelse'!D113+'Kst_40_-_Kök'!D113+'Kst_50_-_Stugan'!D113+'Kst_70_-_RUS'!D113+'Kst_80_-_Rally'!D113+'Kst85_-_Specialsök(NW)'!D113+'Kst_90_-_Agility'!D113+'Kst_95_-_Drag'!D113+Kst_9500_Allmänna_Arvsfonden!D113)</f>
        <v>0</v>
      </c>
      <c r="E113" s="14">
        <f>SUM('Kst_01-_Gemensam'!E113+'Kst_10_-_Tävling'!E113+'Kst_20_-_HUS'!E113+'Kst_30_-_Styrelse'!E113+'Kst_40_-_Kök'!E113+'Kst_50_-_Stugan'!E113+'Kst_70_-_RUS'!E113+'Kst_80_-_Rally'!E113+'Kst85_-_Specialsök(NW)'!E113+'Kst_90_-_Agility'!E113+'Kst_95_-_Drag'!E113+Kst_9500_Allmänna_Arvsfonden!E113)</f>
        <v>0</v>
      </c>
      <c r="F113" s="14">
        <f>SUM('Kst_01-_Gemensam'!F113+'Kst_10_-_Tävling'!F113+'Kst_20_-_HUS'!F113+'Kst_30_-_Styrelse'!F113+'Kst_40_-_Kök'!F113+'Kst_50_-_Stugan'!F113+'Kst_70_-_RUS'!F113+'Kst_80_-_Rally'!F113+'Kst85_-_Specialsök(NW)'!F113+'Kst_90_-_Agility'!F113+'Kst_95_-_Drag'!F113+Kst_9500_Allmänna_Arvsfonden!F113)</f>
        <v>0</v>
      </c>
    </row>
    <row r="114" spans="1:10" ht="12.75" customHeight="1">
      <c r="A114" s="12">
        <v>6971</v>
      </c>
      <c r="B114" s="9" t="s">
        <v>112</v>
      </c>
      <c r="C114" s="14">
        <f>SUM('Kst_01-_Gemensam'!C114+'Kst_10_-_Tävling'!C114+'Kst_20_-_HUS'!C114+'Kst_30_-_Styrelse'!C114+'Kst_40_-_Kök'!C114+'Kst_50_-_Stugan'!C114+'Kst_70_-_RUS'!C114+'Kst_80_-_Rally'!C114+'Kst85_-_Specialsök(NW)'!C114+'Kst_90_-_Agility'!C114+'Kst_95_-_Drag'!C114+Kst_9500_Allmänna_Arvsfonden!C114)</f>
        <v>-273</v>
      </c>
      <c r="D114" s="14">
        <f>SUM('Kst_01-_Gemensam'!D114+'Kst_10_-_Tävling'!D114+'Kst_20_-_HUS'!D114+'Kst_30_-_Styrelse'!D114+'Kst_40_-_Kök'!D114+'Kst_50_-_Stugan'!D114+'Kst_70_-_RUS'!D114+'Kst_80_-_Rally'!D114+'Kst85_-_Specialsök(NW)'!D114+'Kst_90_-_Agility'!D114+'Kst_95_-_Drag'!D114+Kst_9500_Allmänna_Arvsfonden!D114)</f>
        <v>-500</v>
      </c>
      <c r="E114" s="14">
        <f>SUM('Kst_01-_Gemensam'!E114+'Kst_10_-_Tävling'!E114+'Kst_20_-_HUS'!E114+'Kst_30_-_Styrelse'!E114+'Kst_40_-_Kök'!E114+'Kst_50_-_Stugan'!E114+'Kst_70_-_RUS'!E114+'Kst_80_-_Rally'!E114+'Kst85_-_Specialsök(NW)'!E114+'Kst_90_-_Agility'!E114+'Kst_95_-_Drag'!E114+Kst_9500_Allmänna_Arvsfonden!E114)</f>
        <v>-2190</v>
      </c>
      <c r="F114" s="14">
        <f>SUM('Kst_01-_Gemensam'!F114+'Kst_10_-_Tävling'!F114+'Kst_20_-_HUS'!F114+'Kst_30_-_Styrelse'!F114+'Kst_40_-_Kök'!F114+'Kst_50_-_Stugan'!F114+'Kst_70_-_RUS'!F114+'Kst_80_-_Rally'!F114+'Kst85_-_Specialsök(NW)'!F114+'Kst_90_-_Agility'!F114+'Kst_95_-_Drag'!F114+Kst_9500_Allmänna_Arvsfonden!F114)</f>
        <v>0</v>
      </c>
    </row>
    <row r="115" spans="1:10" ht="12.75" customHeight="1">
      <c r="A115" s="12">
        <v>6972</v>
      </c>
      <c r="B115" s="9" t="s">
        <v>113</v>
      </c>
      <c r="C115" s="14">
        <f>SUM('Kst_01-_Gemensam'!C115+'Kst_10_-_Tävling'!C115+'Kst_20_-_HUS'!C115+'Kst_30_-_Styrelse'!C115+'Kst_40_-_Kök'!C115+'Kst_50_-_Stugan'!C115+'Kst_70_-_RUS'!C115+'Kst_80_-_Rally'!C115+'Kst85_-_Specialsök(NW)'!C115+'Kst_90_-_Agility'!C115+'Kst_95_-_Drag'!C115+Kst_9500_Allmänna_Arvsfonden!C115)</f>
        <v>-2273</v>
      </c>
      <c r="D115" s="14">
        <f>SUM('Kst_01-_Gemensam'!D115+'Kst_10_-_Tävling'!D115+'Kst_20_-_HUS'!D115+'Kst_30_-_Styrelse'!D115+'Kst_40_-_Kök'!D115+'Kst_50_-_Stugan'!D115+'Kst_70_-_RUS'!D115+'Kst_80_-_Rally'!D115+'Kst85_-_Specialsök(NW)'!D115+'Kst_90_-_Agility'!D115+'Kst_95_-_Drag'!D115+Kst_9500_Allmänna_Arvsfonden!D115)</f>
        <v>-9820</v>
      </c>
      <c r="E115" s="14">
        <f>SUM('Kst_01-_Gemensam'!E115+'Kst_10_-_Tävling'!E115+'Kst_20_-_HUS'!E115+'Kst_30_-_Styrelse'!E115+'Kst_40_-_Kök'!E115+'Kst_50_-_Stugan'!E115+'Kst_70_-_RUS'!E115+'Kst_80_-_Rally'!E115+'Kst85_-_Specialsök(NW)'!E115+'Kst_90_-_Agility'!E115+'Kst_95_-_Drag'!E115+Kst_9500_Allmänna_Arvsfonden!E115)</f>
        <v>-10500</v>
      </c>
      <c r="F115" s="14">
        <f>SUM('Kst_01-_Gemensam'!F115+'Kst_10_-_Tävling'!F115+'Kst_20_-_HUS'!F115+'Kst_30_-_Styrelse'!F115+'Kst_40_-_Kök'!F115+'Kst_50_-_Stugan'!F115+'Kst_70_-_RUS'!F115+'Kst_80_-_Rally'!F115+'Kst85_-_Specialsök(NW)'!F115+'Kst_90_-_Agility'!F115+'Kst_95_-_Drag'!F115+Kst_9500_Allmänna_Arvsfonden!F115)</f>
        <v>-520</v>
      </c>
    </row>
    <row r="116" spans="1:10" ht="12.75" customHeight="1">
      <c r="A116" s="12">
        <v>6973</v>
      </c>
      <c r="B116" s="9" t="s">
        <v>114</v>
      </c>
      <c r="C116" s="14">
        <f>SUM('Kst_01-_Gemensam'!C116+'Kst_10_-_Tävling'!C116+'Kst_20_-_HUS'!C116+'Kst_30_-_Styrelse'!C116+'Kst_40_-_Kök'!C116+'Kst_50_-_Stugan'!C116+'Kst_70_-_RUS'!C116+'Kst_80_-_Rally'!C116+'Kst85_-_Specialsök(NW)'!C116+'Kst_90_-_Agility'!C116+'Kst_95_-_Drag'!C116+Kst_9500_Allmänna_Arvsfonden!C116)</f>
        <v>0</v>
      </c>
      <c r="D116" s="14">
        <f>SUM('Kst_01-_Gemensam'!D116+'Kst_10_-_Tävling'!D116+'Kst_20_-_HUS'!D116+'Kst_30_-_Styrelse'!D116+'Kst_40_-_Kök'!D116+'Kst_50_-_Stugan'!D116+'Kst_70_-_RUS'!D116+'Kst_80_-_Rally'!D116+'Kst85_-_Specialsök(NW)'!D116+'Kst_90_-_Agility'!D116+'Kst_95_-_Drag'!D116+Kst_9500_Allmänna_Arvsfonden!D116)</f>
        <v>0</v>
      </c>
      <c r="E116" s="14">
        <f>SUM('Kst_01-_Gemensam'!E116+'Kst_10_-_Tävling'!E116+'Kst_20_-_HUS'!E116+'Kst_30_-_Styrelse'!E116+'Kst_40_-_Kök'!E116+'Kst_50_-_Stugan'!E116+'Kst_70_-_RUS'!E116+'Kst_80_-_Rally'!E116+'Kst85_-_Specialsök(NW)'!E116+'Kst_90_-_Agility'!E116+'Kst_95_-_Drag'!E116+Kst_9500_Allmänna_Arvsfonden!E116)</f>
        <v>0</v>
      </c>
      <c r="F116" s="14">
        <f>SUM('Kst_01-_Gemensam'!F116+'Kst_10_-_Tävling'!F116+'Kst_20_-_HUS'!F116+'Kst_30_-_Styrelse'!F116+'Kst_40_-_Kök'!F116+'Kst_50_-_Stugan'!F116+'Kst_70_-_RUS'!F116+'Kst_80_-_Rally'!F116+'Kst85_-_Specialsök(NW)'!F116+'Kst_90_-_Agility'!F116+'Kst_95_-_Drag'!F116+Kst_9500_Allmänna_Arvsfonden!F116)</f>
        <v>0</v>
      </c>
    </row>
    <row r="117" spans="1:10" ht="12.75" customHeight="1">
      <c r="A117" s="12">
        <v>6990</v>
      </c>
      <c r="B117" s="9" t="s">
        <v>115</v>
      </c>
      <c r="C117" s="14">
        <f>SUM('Kst_01-_Gemensam'!C117+'Kst_10_-_Tävling'!C117+'Kst_20_-_HUS'!C117+'Kst_30_-_Styrelse'!C117+'Kst_40_-_Kök'!C117+'Kst_50_-_Stugan'!C117+'Kst_70_-_RUS'!C117+'Kst_80_-_Rally'!C117+'Kst85_-_Specialsök(NW)'!C117+'Kst_90_-_Agility'!C117+'Kst_95_-_Drag'!C117+Kst_9500_Allmänna_Arvsfonden!C117)</f>
        <v>0</v>
      </c>
      <c r="D117" s="14">
        <f>SUM('Kst_01-_Gemensam'!D117+'Kst_10_-_Tävling'!D117+'Kst_20_-_HUS'!D117+'Kst_30_-_Styrelse'!D117+'Kst_40_-_Kök'!D117+'Kst_50_-_Stugan'!D117+'Kst_70_-_RUS'!D117+'Kst_80_-_Rally'!D117+'Kst85_-_Specialsök(NW)'!D117+'Kst_90_-_Agility'!D117+'Kst_95_-_Drag'!D117+Kst_9500_Allmänna_Arvsfonden!D117)</f>
        <v>0</v>
      </c>
      <c r="E117" s="14">
        <f>SUM('Kst_01-_Gemensam'!E117+'Kst_10_-_Tävling'!E117+'Kst_20_-_HUS'!E117+'Kst_30_-_Styrelse'!E117+'Kst_40_-_Kök'!E117+'Kst_50_-_Stugan'!E117+'Kst_70_-_RUS'!E117+'Kst_80_-_Rally'!E117+'Kst85_-_Specialsök(NW)'!E117+'Kst_90_-_Agility'!E117+'Kst_95_-_Drag'!E117+Kst_9500_Allmänna_Arvsfonden!E117)</f>
        <v>0</v>
      </c>
      <c r="F117" s="14">
        <f>SUM('Kst_01-_Gemensam'!F117+'Kst_10_-_Tävling'!F117+'Kst_20_-_HUS'!F117+'Kst_30_-_Styrelse'!F117+'Kst_40_-_Kök'!F117+'Kst_50_-_Stugan'!F117+'Kst_70_-_RUS'!F117+'Kst_80_-_Rally'!F117+'Kst85_-_Specialsök(NW)'!F117+'Kst_90_-_Agility'!F117+'Kst_95_-_Drag'!F117+Kst_9500_Allmänna_Arvsfonden!F117)</f>
        <v>0</v>
      </c>
    </row>
    <row r="118" spans="1:10" ht="12.75" customHeight="1">
      <c r="A118" s="12">
        <v>6995</v>
      </c>
      <c r="B118" s="9" t="s">
        <v>116</v>
      </c>
      <c r="C118" s="14">
        <f>SUM('Kst_01-_Gemensam'!C118+'Kst_10_-_Tävling'!C118+'Kst_20_-_HUS'!C118+'Kst_30_-_Styrelse'!C118+'Kst_40_-_Kök'!C118+'Kst_50_-_Stugan'!C118+'Kst_70_-_RUS'!C118+'Kst_80_-_Rally'!C118+'Kst85_-_Specialsök(NW)'!C118+'Kst_90_-_Agility'!C118+'Kst_95_-_Drag'!C118+Kst_9500_Allmänna_Arvsfonden!C118)</f>
        <v>-1737.15</v>
      </c>
      <c r="D118" s="14">
        <f>SUM('Kst_01-_Gemensam'!D118+'Kst_10_-_Tävling'!D118+'Kst_20_-_HUS'!D118+'Kst_30_-_Styrelse'!D118+'Kst_40_-_Kök'!D118+'Kst_50_-_Stugan'!D118+'Kst_70_-_RUS'!D118+'Kst_80_-_Rally'!D118+'Kst85_-_Specialsök(NW)'!D118+'Kst_90_-_Agility'!D118+'Kst_95_-_Drag'!D118+Kst_9500_Allmänna_Arvsfonden!D118)</f>
        <v>-500</v>
      </c>
      <c r="E118" s="14">
        <f>SUM('Kst_01-_Gemensam'!E118+'Kst_10_-_Tävling'!E118+'Kst_20_-_HUS'!E118+'Kst_30_-_Styrelse'!E118+'Kst_40_-_Kök'!E118+'Kst_50_-_Stugan'!E118+'Kst_70_-_RUS'!E118+'Kst_80_-_Rally'!E118+'Kst85_-_Specialsök(NW)'!E118+'Kst_90_-_Agility'!E118+'Kst_95_-_Drag'!E118+Kst_9500_Allmänna_Arvsfonden!E118)</f>
        <v>-829.45</v>
      </c>
      <c r="F118" s="14">
        <f>SUM('Kst_01-_Gemensam'!F118+'Kst_10_-_Tävling'!F118+'Kst_20_-_HUS'!F118+'Kst_30_-_Styrelse'!F118+'Kst_40_-_Kök'!F118+'Kst_50_-_Stugan'!F118+'Kst_70_-_RUS'!F118+'Kst_80_-_Rally'!F118+'Kst85_-_Specialsök(NW)'!F118+'Kst_90_-_Agility'!F118+'Kst_95_-_Drag'!F118+Kst_9500_Allmänna_Arvsfonden!F118)</f>
        <v>-1000</v>
      </c>
    </row>
    <row r="119" spans="1:10" ht="12.75" customHeight="1">
      <c r="A119" s="23">
        <v>6996</v>
      </c>
      <c r="B119" s="24" t="s">
        <v>117</v>
      </c>
      <c r="C119" s="14">
        <f>SUM('Kst_01-_Gemensam'!C119+'Kst_10_-_Tävling'!C119+'Kst_20_-_HUS'!C119+'Kst_30_-_Styrelse'!C119+'Kst_40_-_Kök'!C119+'Kst_50_-_Stugan'!C119+'Kst_70_-_RUS'!C119+'Kst_80_-_Rally'!C119+'Kst85_-_Specialsök(NW)'!C119+'Kst_90_-_Agility'!C119+'Kst_95_-_Drag'!C119+Kst_9500_Allmänna_Arvsfonden!C119)</f>
        <v>0</v>
      </c>
      <c r="D119" s="14">
        <f>SUM('Kst_01-_Gemensam'!D119+'Kst_10_-_Tävling'!D119+'Kst_20_-_HUS'!D119+'Kst_30_-_Styrelse'!D119+'Kst_40_-_Kök'!D119+'Kst_50_-_Stugan'!D119+'Kst_70_-_RUS'!D119+'Kst_80_-_Rally'!D119+'Kst85_-_Specialsök(NW)'!D119+'Kst_90_-_Agility'!D119+'Kst_95_-_Drag'!D119+Kst_9500_Allmänna_Arvsfonden!D119)</f>
        <v>0</v>
      </c>
      <c r="E119" s="14">
        <f>SUM('Kst_01-_Gemensam'!E119+'Kst_10_-_Tävling'!E119+'Kst_20_-_HUS'!E119+'Kst_30_-_Styrelse'!E119+'Kst_40_-_Kök'!E119+'Kst_50_-_Stugan'!E119+'Kst_70_-_RUS'!E119+'Kst_80_-_Rally'!E119+'Kst85_-_Specialsök(NW)'!E119+'Kst_90_-_Agility'!E119+'Kst_95_-_Drag'!E119+Kst_9500_Allmänna_Arvsfonden!E119)</f>
        <v>0</v>
      </c>
      <c r="F119" s="14">
        <f>SUM('Kst_01-_Gemensam'!F119+'Kst_10_-_Tävling'!F119+'Kst_20_-_HUS'!F119+'Kst_30_-_Styrelse'!F119+'Kst_40_-_Kök'!F119+'Kst_50_-_Stugan'!F119+'Kst_70_-_RUS'!F119+'Kst_80_-_Rally'!F119+'Kst85_-_Specialsök(NW)'!F119+'Kst_90_-_Agility'!F119+'Kst_95_-_Drag'!F119+Kst_9500_Allmänna_Arvsfonden!F119)</f>
        <v>0</v>
      </c>
    </row>
    <row r="120" spans="1:10" ht="12.75" customHeight="1">
      <c r="A120" s="21" t="s">
        <v>118</v>
      </c>
      <c r="B120" s="9"/>
      <c r="C120" s="14">
        <f>SUM('Kst_01-_Gemensam'!C120+'Kst_10_-_Tävling'!C120+'Kst_20_-_HUS'!C120+'Kst_30_-_Styrelse'!C120+'Kst_40_-_Kök'!C120+'Kst_50_-_Stugan'!C120+'Kst_70_-_RUS'!C120+'Kst_80_-_Rally'!C120+'Kst85_-_Specialsök(NW)'!C120+'Kst_90_-_Agility'!C120+'Kst_95_-_Drag'!C120+Kst_9500_Allmänna_Arvsfonden!C120)</f>
        <v>-232879.5</v>
      </c>
      <c r="D120" s="14">
        <f>SUM('Kst_01-_Gemensam'!D120+'Kst_10_-_Tävling'!D120+'Kst_20_-_HUS'!D120+'Kst_30_-_Styrelse'!D120+'Kst_40_-_Kök'!D120+'Kst_50_-_Stugan'!D120+'Kst_70_-_RUS'!D120+'Kst_80_-_Rally'!D120+'Kst85_-_Specialsök(NW)'!D120+'Kst_90_-_Agility'!D120+'Kst_95_-_Drag'!D120+Kst_9500_Allmänna_Arvsfonden!D120)</f>
        <v>-219517.12</v>
      </c>
      <c r="E120" s="14">
        <f>SUM('Kst_01-_Gemensam'!E120+'Kst_10_-_Tävling'!E120+'Kst_20_-_HUS'!E120+'Kst_30_-_Styrelse'!E120+'Kst_40_-_Kök'!E120+'Kst_50_-_Stugan'!E120+'Kst_70_-_RUS'!E120+'Kst_80_-_Rally'!E120+'Kst85_-_Specialsök(NW)'!E120+'Kst_90_-_Agility'!E120+'Kst_95_-_Drag'!E120+Kst_9500_Allmänna_Arvsfonden!E120)</f>
        <v>-212473.18</v>
      </c>
      <c r="F120" s="14">
        <f>SUM('Kst_01-_Gemensam'!F120+'Kst_10_-_Tävling'!F120+'Kst_20_-_HUS'!F120+'Kst_30_-_Styrelse'!F120+'Kst_40_-_Kök'!F120+'Kst_50_-_Stugan'!F120+'Kst_70_-_RUS'!F120+'Kst_80_-_Rally'!F120+'Kst85_-_Specialsök(NW)'!F120+'Kst_90_-_Agility'!F120+'Kst_95_-_Drag'!F120+Kst_9500_Allmänna_Arvsfonden!F120)</f>
        <v>-182354.5</v>
      </c>
      <c r="I120" s="22"/>
    </row>
    <row r="121" spans="1:10" ht="12.75" customHeight="1">
      <c r="A121" s="15"/>
      <c r="C121" s="14"/>
      <c r="D121" s="14"/>
      <c r="E121" s="20"/>
      <c r="F121" s="20"/>
    </row>
    <row r="122" spans="1:10" ht="12.75" customHeight="1">
      <c r="A122" s="8" t="s">
        <v>119</v>
      </c>
      <c r="B122" s="9"/>
      <c r="C122" s="14"/>
      <c r="D122" s="14"/>
      <c r="E122" s="10"/>
      <c r="F122" s="10"/>
    </row>
    <row r="123" spans="1:10" ht="12.75" customHeight="1">
      <c r="A123" s="12">
        <v>7510</v>
      </c>
      <c r="B123" s="9" t="s">
        <v>120</v>
      </c>
      <c r="C123" s="14">
        <f>SUM('Kst_01-_Gemensam'!C123+'Kst_10_-_Tävling'!C123+'Kst_20_-_HUS'!C123+'Kst_30_-_Styrelse'!C123+'Kst_40_-_Kök'!C123+'Kst_50_-_Stugan'!C123+'Kst_70_-_RUS'!C123+'Kst_80_-_Rally'!C123+'Kst85_-_Specialsök(NW)'!C123+'Kst_90_-_Agility'!C123+'Kst_95_-_Drag'!C123+Kst_9500_Allmänna_Arvsfonden!C123)</f>
        <v>-51</v>
      </c>
      <c r="D123" s="14">
        <f>SUM('Kst_01-_Gemensam'!D123+'Kst_10_-_Tävling'!D123+'Kst_20_-_HUS'!D123+'Kst_30_-_Styrelse'!D123+'Kst_40_-_Kök'!D123+'Kst_50_-_Stugan'!D123+'Kst_70_-_RUS'!D123+'Kst_80_-_Rally'!D123+'Kst85_-_Specialsök(NW)'!D123+'Kst_90_-_Agility'!D123+'Kst_95_-_Drag'!D123+Kst_9500_Allmänna_Arvsfonden!D123)</f>
        <v>-6766</v>
      </c>
      <c r="E123" s="14">
        <f>SUM('Kst_01-_Gemensam'!E123+'Kst_10_-_Tävling'!E123+'Kst_20_-_HUS'!E123+'Kst_30_-_Styrelse'!E123+'Kst_40_-_Kök'!E123+'Kst_50_-_Stugan'!E123+'Kst_70_-_RUS'!E123+'Kst_80_-_Rally'!E123+'Kst85_-_Specialsök(NW)'!E123+'Kst_90_-_Agility'!E123+'Kst_95_-_Drag'!E123+Kst_9500_Allmänna_Arvsfonden!E123)</f>
        <v>0</v>
      </c>
      <c r="F123" s="14">
        <f>SUM('Kst_01-_Gemensam'!F123+'Kst_10_-_Tävling'!F123+'Kst_20_-_HUS'!F123+'Kst_30_-_Styrelse'!F123+'Kst_40_-_Kök'!F123+'Kst_50_-_Stugan'!F123+'Kst_70_-_RUS'!F123+'Kst_80_-_Rally'!F123+'Kst85_-_Specialsök(NW)'!F123+'Kst_90_-_Agility'!F123+'Kst_95_-_Drag'!F123+Kst_9500_Allmänna_Arvsfonden!F123)</f>
        <v>-9388</v>
      </c>
      <c r="J123" s="3"/>
    </row>
    <row r="124" spans="1:10" ht="12.75" customHeight="1">
      <c r="A124" s="12">
        <v>7511</v>
      </c>
      <c r="B124" s="9" t="s">
        <v>121</v>
      </c>
      <c r="C124" s="14">
        <f>SUM('Kst_01-_Gemensam'!C124+'Kst_10_-_Tävling'!C124+'Kst_20_-_HUS'!C124+'Kst_30_-_Styrelse'!C124+'Kst_40_-_Kök'!C124+'Kst_50_-_Stugan'!C124+'Kst_70_-_RUS'!C124+'Kst_80_-_Rally'!C124+'Kst85_-_Specialsök(NW)'!C124+'Kst_90_-_Agility'!C124+'Kst_95_-_Drag'!C124+Kst_9500_Allmänna_Arvsfonden!C124)</f>
        <v>0</v>
      </c>
      <c r="D124" s="14">
        <f>SUM('Kst_01-_Gemensam'!D124+'Kst_10_-_Tävling'!D124+'Kst_20_-_HUS'!D124+'Kst_30_-_Styrelse'!D124+'Kst_40_-_Kök'!D124+'Kst_50_-_Stugan'!D124+'Kst_70_-_RUS'!D124+'Kst_80_-_Rally'!D124+'Kst85_-_Specialsök(NW)'!D124+'Kst_90_-_Agility'!D124+'Kst_95_-_Drag'!D124+Kst_9500_Allmänna_Arvsfonden!D124)</f>
        <v>0</v>
      </c>
      <c r="E124" s="14">
        <f>SUM('Kst_01-_Gemensam'!E124+'Kst_10_-_Tävling'!E124+'Kst_20_-_HUS'!E124+'Kst_30_-_Styrelse'!E124+'Kst_40_-_Kök'!E124+'Kst_50_-_Stugan'!E124+'Kst_70_-_RUS'!E124+'Kst_80_-_Rally'!E124+'Kst85_-_Specialsök(NW)'!E124+'Kst_90_-_Agility'!E124+'Kst_95_-_Drag'!E124+Kst_9500_Allmänna_Arvsfonden!E124)</f>
        <v>0</v>
      </c>
      <c r="F124" s="14">
        <f>SUM('Kst_01-_Gemensam'!F124+'Kst_10_-_Tävling'!F124+'Kst_20_-_HUS'!F124+'Kst_30_-_Styrelse'!F124+'Kst_40_-_Kök'!F124+'Kst_50_-_Stugan'!F124+'Kst_70_-_RUS'!F124+'Kst_80_-_Rally'!F124+'Kst85_-_Specialsök(NW)'!F124+'Kst_90_-_Agility'!F124+'Kst_95_-_Drag'!F124+Kst_9500_Allmänna_Arvsfonden!F124)</f>
        <v>0</v>
      </c>
      <c r="J124" s="3"/>
    </row>
    <row r="125" spans="1:10" ht="12.75" customHeight="1">
      <c r="A125" s="25" t="s">
        <v>122</v>
      </c>
      <c r="B125" s="26"/>
      <c r="C125" s="14">
        <f>SUM('Kst_01-_Gemensam'!C125+'Kst_10_-_Tävling'!C125+'Kst_20_-_HUS'!C125+'Kst_30_-_Styrelse'!C125+'Kst_40_-_Kök'!C125+'Kst_50_-_Stugan'!C125+'Kst_70_-_RUS'!C125+'Kst_80_-_Rally'!C125+'Kst85_-_Specialsök(NW)'!C125+'Kst_90_-_Agility'!C125+'Kst_95_-_Drag'!C125+Kst_9500_Allmänna_Arvsfonden!C125)</f>
        <v>-51</v>
      </c>
      <c r="D125" s="14">
        <f>SUM('Kst_01-_Gemensam'!D125+'Kst_10_-_Tävling'!D125+'Kst_20_-_HUS'!D125+'Kst_30_-_Styrelse'!D125+'Kst_40_-_Kök'!D125+'Kst_50_-_Stugan'!D125+'Kst_70_-_RUS'!D125+'Kst_80_-_Rally'!D125+'Kst85_-_Specialsök(NW)'!D125+'Kst_90_-_Agility'!D125+'Kst_95_-_Drag'!D125+Kst_9500_Allmänna_Arvsfonden!D125)</f>
        <v>-6766</v>
      </c>
      <c r="E125" s="14">
        <f>SUM('Kst_01-_Gemensam'!E125+'Kst_10_-_Tävling'!E125+'Kst_20_-_HUS'!E125+'Kst_30_-_Styrelse'!E125+'Kst_40_-_Kök'!E125+'Kst_50_-_Stugan'!E125+'Kst_70_-_RUS'!E125+'Kst_80_-_Rally'!E125+'Kst85_-_Specialsök(NW)'!E125+'Kst_90_-_Agility'!E125+'Kst_95_-_Drag'!E125+Kst_9500_Allmänna_Arvsfonden!E125)</f>
        <v>0</v>
      </c>
      <c r="F125" s="14">
        <f>SUM('Kst_01-_Gemensam'!F125+'Kst_10_-_Tävling'!F125+'Kst_20_-_HUS'!F125+'Kst_30_-_Styrelse'!F125+'Kst_40_-_Kök'!F125+'Kst_50_-_Stugan'!F125+'Kst_70_-_RUS'!F125+'Kst_80_-_Rally'!F125+'Kst85_-_Specialsök(NW)'!F125+'Kst_90_-_Agility'!F125+'Kst_95_-_Drag'!F125+Kst_9500_Allmänna_Arvsfonden!F125)</f>
        <v>-9388</v>
      </c>
    </row>
    <row r="126" spans="1:10" ht="12.75" customHeight="1">
      <c r="A126" s="27"/>
      <c r="B126" s="28"/>
      <c r="C126" s="14"/>
      <c r="D126" s="14"/>
      <c r="E126" s="29"/>
      <c r="F126" s="20"/>
    </row>
    <row r="127" spans="1:10" ht="12.75" customHeight="1">
      <c r="A127" s="83" t="s">
        <v>123</v>
      </c>
      <c r="B127" s="83"/>
      <c r="C127" s="14"/>
      <c r="D127" s="14"/>
      <c r="E127" s="30"/>
      <c r="F127" s="20"/>
    </row>
    <row r="128" spans="1:10" ht="12.75" customHeight="1">
      <c r="A128" s="31">
        <v>7820</v>
      </c>
      <c r="B128" s="32" t="s">
        <v>124</v>
      </c>
      <c r="C128" s="14">
        <f>SUM('Kst_01-_Gemensam'!C128+'Kst_10_-_Tävling'!C128+'Kst_20_-_HUS'!C128+'Kst_30_-_Styrelse'!C128+'Kst_40_-_Kök'!C128+'Kst_50_-_Stugan'!C128+'Kst_70_-_RUS'!C128+'Kst_80_-_Rally'!C128+'Kst85_-_Specialsök(NW)'!C128+'Kst_90_-_Agility'!C128+'Kst_95_-_Drag'!C128+Kst_9500_Allmänna_Arvsfonden!C128)</f>
        <v>-3956.3</v>
      </c>
      <c r="D128" s="14">
        <f>SUM('Kst_01-_Gemensam'!D128+'Kst_10_-_Tävling'!D128+'Kst_20_-_HUS'!D128+'Kst_30_-_Styrelse'!D128+'Kst_40_-_Kök'!D128+'Kst_50_-_Stugan'!D128+'Kst_70_-_RUS'!D128+'Kst_80_-_Rally'!D128+'Kst85_-_Specialsök(NW)'!D128+'Kst_90_-_Agility'!D128+'Kst_95_-_Drag'!D128+Kst_9500_Allmänna_Arvsfonden!D128)</f>
        <v>-3956.3</v>
      </c>
      <c r="E128" s="14">
        <f>SUM('Kst_01-_Gemensam'!E128+'Kst_10_-_Tävling'!E128+'Kst_20_-_HUS'!E128+'Kst_30_-_Styrelse'!E128+'Kst_40_-_Kök'!E128+'Kst_50_-_Stugan'!E128+'Kst_70_-_RUS'!E128+'Kst_80_-_Rally'!E128+'Kst85_-_Specialsök(NW)'!E128+'Kst_90_-_Agility'!E128+'Kst_95_-_Drag'!E128+Kst_9500_Allmänna_Arvsfonden!E128)</f>
        <v>-3956.3</v>
      </c>
      <c r="F128" s="14">
        <f>SUM('Kst_01-_Gemensam'!F128+'Kst_10_-_Tävling'!F128+'Kst_20_-_HUS'!F128+'Kst_30_-_Styrelse'!F128+'Kst_40_-_Kök'!F128+'Kst_50_-_Stugan'!F128+'Kst_70_-_RUS'!F128+'Kst_80_-_Rally'!F128+'Kst85_-_Specialsök(NW)'!F128+'Kst_90_-_Agility'!F128+'Kst_95_-_Drag'!F128+Kst_9500_Allmänna_Arvsfonden!F128)</f>
        <v>-3956.3</v>
      </c>
      <c r="J128" s="20"/>
    </row>
    <row r="129" spans="1:13" ht="12.75" customHeight="1">
      <c r="A129" s="12">
        <v>7822</v>
      </c>
      <c r="B129" s="9" t="s">
        <v>125</v>
      </c>
      <c r="C129" s="14">
        <f>SUM('Kst_01-_Gemensam'!C129+'Kst_10_-_Tävling'!C129+'Kst_20_-_HUS'!C129+'Kst_30_-_Styrelse'!C129+'Kst_40_-_Kök'!C129+'Kst_50_-_Stugan'!C129+'Kst_70_-_RUS'!C129+'Kst_80_-_Rally'!C129+'Kst85_-_Specialsök(NW)'!C129+'Kst_90_-_Agility'!C129+'Kst_95_-_Drag'!C129+Kst_9500_Allmänna_Arvsfonden!C129)</f>
        <v>-5000</v>
      </c>
      <c r="D129" s="14">
        <f>SUM('Kst_01-_Gemensam'!D129+'Kst_10_-_Tävling'!D129+'Kst_20_-_HUS'!D129+'Kst_30_-_Styrelse'!D129+'Kst_40_-_Kök'!D129+'Kst_50_-_Stugan'!D129+'Kst_70_-_RUS'!D129+'Kst_80_-_Rally'!D129+'Kst85_-_Specialsök(NW)'!D129+'Kst_90_-_Agility'!D129+'Kst_95_-_Drag'!D129+Kst_9500_Allmänna_Arvsfonden!D129)</f>
        <v>-5000</v>
      </c>
      <c r="E129" s="14">
        <f>SUM('Kst_01-_Gemensam'!E129+'Kst_10_-_Tävling'!E129+'Kst_20_-_HUS'!E129+'Kst_30_-_Styrelse'!E129+'Kst_40_-_Kök'!E129+'Kst_50_-_Stugan'!E129+'Kst_70_-_RUS'!E129+'Kst_80_-_Rally'!E129+'Kst85_-_Specialsök(NW)'!E129+'Kst_90_-_Agility'!E129+'Kst_95_-_Drag'!E129+Kst_9500_Allmänna_Arvsfonden!E129)</f>
        <v>-5000</v>
      </c>
      <c r="F129" s="14">
        <f>SUM('Kst_01-_Gemensam'!F129+'Kst_10_-_Tävling'!F129+'Kst_20_-_HUS'!F129+'Kst_30_-_Styrelse'!F129+'Kst_40_-_Kök'!F129+'Kst_50_-_Stugan'!F129+'Kst_70_-_RUS'!F129+'Kst_80_-_Rally'!F129+'Kst85_-_Specialsök(NW)'!F129+'Kst_90_-_Agility'!F129+'Kst_95_-_Drag'!F129+Kst_9500_Allmänna_Arvsfonden!F129)</f>
        <v>0</v>
      </c>
      <c r="J129" s="20"/>
    </row>
    <row r="130" spans="1:13" ht="12.75" customHeight="1">
      <c r="A130" s="8" t="s">
        <v>126</v>
      </c>
      <c r="B130" s="9"/>
      <c r="C130" s="14">
        <f>SUM('Kst_01-_Gemensam'!C130+'Kst_10_-_Tävling'!C130+'Kst_20_-_HUS'!C130+'Kst_30_-_Styrelse'!C130+'Kst_40_-_Kök'!C130+'Kst_50_-_Stugan'!C130+'Kst_70_-_RUS'!C130+'Kst_80_-_Rally'!C130+'Kst85_-_Specialsök(NW)'!C130+'Kst_90_-_Agility'!C130+'Kst_95_-_Drag'!C130+Kst_9500_Allmänna_Arvsfonden!C130)</f>
        <v>-8956.2999999999993</v>
      </c>
      <c r="D130" s="14">
        <f>SUM('Kst_01-_Gemensam'!D130+'Kst_10_-_Tävling'!D130+'Kst_20_-_HUS'!D130+'Kst_30_-_Styrelse'!D130+'Kst_40_-_Kök'!D130+'Kst_50_-_Stugan'!D130+'Kst_70_-_RUS'!D130+'Kst_80_-_Rally'!D130+'Kst85_-_Specialsök(NW)'!D130+'Kst_90_-_Agility'!D130+'Kst_95_-_Drag'!D130+Kst_9500_Allmänna_Arvsfonden!D130)</f>
        <v>-8956.2999999999993</v>
      </c>
      <c r="E130" s="14">
        <f>SUM('Kst_01-_Gemensam'!E130+'Kst_10_-_Tävling'!E130+'Kst_20_-_HUS'!E130+'Kst_30_-_Styrelse'!E130+'Kst_40_-_Kök'!E130+'Kst_50_-_Stugan'!E130+'Kst_70_-_RUS'!E130+'Kst_80_-_Rally'!E130+'Kst85_-_Specialsök(NW)'!E130+'Kst_90_-_Agility'!E130+'Kst_95_-_Drag'!E130+Kst_9500_Allmänna_Arvsfonden!E130)</f>
        <v>-8956.2999999999993</v>
      </c>
      <c r="F130" s="14">
        <f>SUM('Kst_01-_Gemensam'!F130+'Kst_10_-_Tävling'!F130+'Kst_20_-_HUS'!F130+'Kst_30_-_Styrelse'!F130+'Kst_40_-_Kök'!F130+'Kst_50_-_Stugan'!F130+'Kst_70_-_RUS'!F130+'Kst_80_-_Rally'!F130+'Kst85_-_Specialsök(NW)'!F130+'Kst_90_-_Agility'!F130+'Kst_95_-_Drag'!F130+Kst_9500_Allmänna_Arvsfonden!F130)</f>
        <v>-3956.3</v>
      </c>
    </row>
    <row r="131" spans="1:13" ht="12.75" customHeight="1">
      <c r="A131" s="8" t="s">
        <v>127</v>
      </c>
      <c r="B131" s="21"/>
      <c r="C131" s="14">
        <f>SUM('Kst_01-_Gemensam'!C131+'Kst_10_-_Tävling'!C131+'Kst_20_-_HUS'!C131+'Kst_30_-_Styrelse'!C131+'Kst_40_-_Kök'!C131+'Kst_50_-_Stugan'!C131+'Kst_70_-_RUS'!C131+'Kst_80_-_Rally'!C131+'Kst85_-_Specialsök(NW)'!C131+'Kst_90_-_Agility'!C131+'Kst_95_-_Drag'!C131+Kst_9500_Allmänna_Arvsfonden!C131)</f>
        <v>-269563.64</v>
      </c>
      <c r="D131" s="14">
        <f>SUM('Kst_01-_Gemensam'!D131+'Kst_10_-_Tävling'!D131+'Kst_20_-_HUS'!D131+'Kst_30_-_Styrelse'!D131+'Kst_40_-_Kök'!D131+'Kst_50_-_Stugan'!D131+'Kst_70_-_RUS'!D131+'Kst_80_-_Rally'!D131+'Kst85_-_Specialsök(NW)'!D131+'Kst_90_-_Agility'!D131+'Kst_95_-_Drag'!D131+Kst_9500_Allmänna_Arvsfonden!D131)</f>
        <v>-260239.41999999998</v>
      </c>
      <c r="E131" s="14">
        <f>SUM('Kst_01-_Gemensam'!E131+'Kst_10_-_Tävling'!E131+'Kst_20_-_HUS'!E131+'Kst_30_-_Styrelse'!E131+'Kst_40_-_Kök'!E131+'Kst_50_-_Stugan'!E131+'Kst_70_-_RUS'!E131+'Kst_80_-_Rally'!E131+'Kst85_-_Specialsök(NW)'!E131+'Kst_90_-_Agility'!E131+'Kst_95_-_Drag'!E131+Kst_9500_Allmänna_Arvsfonden!E131)</f>
        <v>-242726.34</v>
      </c>
      <c r="F131" s="14">
        <f>SUM('Kst_01-_Gemensam'!F131+'Kst_10_-_Tävling'!F131+'Kst_20_-_HUS'!F131+'Kst_30_-_Styrelse'!F131+'Kst_40_-_Kök'!F131+'Kst_50_-_Stugan'!F131+'Kst_70_-_RUS'!F131+'Kst_80_-_Rally'!F131+'Kst85_-_Specialsök(NW)'!F131+'Kst_90_-_Agility'!F131+'Kst_95_-_Drag'!F131+Kst_9500_Allmänna_Arvsfonden!F131)</f>
        <v>-222198.8</v>
      </c>
      <c r="H131" s="3"/>
      <c r="I131" s="3" t="s">
        <v>128</v>
      </c>
      <c r="J131" s="3"/>
    </row>
    <row r="132" spans="1:13" ht="12.75" customHeight="1">
      <c r="A132" s="8" t="s">
        <v>129</v>
      </c>
      <c r="B132" s="21"/>
      <c r="C132" s="14">
        <f>SUM('Kst_01-_Gemensam'!C132+'Kst_10_-_Tävling'!C132+'Kst_20_-_HUS'!C132+'Kst_30_-_Styrelse'!C132+'Kst_40_-_Kök'!C132+'Kst_50_-_Stugan'!C132+'Kst_70_-_RUS'!C132+'Kst_80_-_Rally'!C132+'Kst85_-_Specialsök(NW)'!C132+'Kst_90_-_Agility'!C132+'Kst_95_-_Drag'!C132+Kst_9500_Allmänna_Arvsfonden!C132)</f>
        <v>-2388.9900000000034</v>
      </c>
      <c r="D132" s="14">
        <f>SUM('Kst_01-_Gemensam'!D132+'Kst_10_-_Tävling'!D132+'Kst_20_-_HUS'!D132+'Kst_30_-_Styrelse'!D132+'Kst_40_-_Kök'!D132+'Kst_50_-_Stugan'!D132+'Kst_70_-_RUS'!D132+'Kst_80_-_Rally'!D132+'Kst85_-_Specialsök(NW)'!D132+'Kst_90_-_Agility'!D132+'Kst_95_-_Drag'!D132+Kst_9500_Allmänna_Arvsfonden!D132)</f>
        <v>-32859.42</v>
      </c>
      <c r="E132" s="14">
        <f>SUM('Kst_01-_Gemensam'!E132+'Kst_10_-_Tävling'!E132+'Kst_20_-_HUS'!E132+'Kst_30_-_Styrelse'!E132+'Kst_40_-_Kök'!E132+'Kst_50_-_Stugan'!E132+'Kst_70_-_RUS'!E132+'Kst_80_-_Rally'!E132+'Kst85_-_Specialsök(NW)'!E132+'Kst_90_-_Agility'!E132+'Kst_95_-_Drag'!E132+Kst_9500_Allmänna_Arvsfonden!E132)</f>
        <v>-41089.339999999997</v>
      </c>
      <c r="F132" s="14">
        <f>SUM('Kst_01-_Gemensam'!F132+'Kst_10_-_Tävling'!F132+'Kst_20_-_HUS'!F132+'Kst_30_-_Styrelse'!F132+'Kst_40_-_Kök'!F132+'Kst_50_-_Stugan'!F132+'Kst_70_-_RUS'!F132+'Kst_80_-_Rally'!F132+'Kst85_-_Specialsök(NW)'!F132+'Kst_90_-_Agility'!F132+'Kst_95_-_Drag'!F132+Kst_9500_Allmänna_Arvsfonden!F132)</f>
        <v>-1708.8000000000029</v>
      </c>
      <c r="H132" s="3" t="s">
        <v>130</v>
      </c>
      <c r="I132" s="3" t="s">
        <v>131</v>
      </c>
      <c r="J132" s="3" t="s">
        <v>132</v>
      </c>
      <c r="K132" s="3" t="s">
        <v>4</v>
      </c>
      <c r="L132" s="3" t="s">
        <v>5</v>
      </c>
      <c r="M132" s="3"/>
    </row>
    <row r="133" spans="1:13" ht="12.75" customHeight="1">
      <c r="A133" s="8" t="s">
        <v>133</v>
      </c>
      <c r="B133" s="9"/>
      <c r="C133" s="14">
        <f>SUM('Kst_01-_Gemensam'!C133+'Kst_10_-_Tävling'!C133+'Kst_20_-_HUS'!C133+'Kst_30_-_Styrelse'!C133+'Kst_40_-_Kök'!C133+'Kst_50_-_Stugan'!C133+'Kst_70_-_RUS'!C133+'Kst_80_-_Rally'!C133+'Kst85_-_Specialsök(NW)'!C133+'Kst_90_-_Agility'!C133+'Kst_95_-_Drag'!C133+Kst_9500_Allmänna_Arvsfonden!C133)</f>
        <v>0</v>
      </c>
      <c r="D133" s="14">
        <f>SUM('Kst_01-_Gemensam'!D133+'Kst_10_-_Tävling'!D133+'Kst_20_-_HUS'!D133+'Kst_30_-_Styrelse'!D133+'Kst_40_-_Kök'!D133+'Kst_50_-_Stugan'!D133+'Kst_70_-_RUS'!D133+'Kst_80_-_Rally'!D133+'Kst85_-_Specialsök(NW)'!D133+'Kst_90_-_Agility'!D133+'Kst_95_-_Drag'!D133+Kst_9500_Allmänna_Arvsfonden!D133)</f>
        <v>0</v>
      </c>
      <c r="E133" s="14">
        <f>SUM('Kst_01-_Gemensam'!E133+'Kst_10_-_Tävling'!E133+'Kst_20_-_HUS'!E133+'Kst_30_-_Styrelse'!E133+'Kst_40_-_Kök'!E133+'Kst_50_-_Stugan'!E133+'Kst_70_-_RUS'!E133+'Kst_80_-_Rally'!E133+'Kst85_-_Specialsök(NW)'!E133+'Kst_90_-_Agility'!E133+'Kst_95_-_Drag'!E133+Kst_9500_Allmänna_Arvsfonden!E133)</f>
        <v>0</v>
      </c>
      <c r="F133" s="14">
        <f>SUM('Kst_01-_Gemensam'!F133+'Kst_10_-_Tävling'!F133+'Kst_20_-_HUS'!F133+'Kst_30_-_Styrelse'!F133+'Kst_40_-_Kök'!F133+'Kst_50_-_Stugan'!F133+'Kst_70_-_RUS'!F133+'Kst_80_-_Rally'!F133+'Kst85_-_Specialsök(NW)'!F133+'Kst_90_-_Agility'!F133+'Kst_95_-_Drag'!F133+Kst_9500_Allmänna_Arvsfonden!F133)</f>
        <v>0</v>
      </c>
      <c r="H133" s="3">
        <v>1</v>
      </c>
      <c r="I133" s="33">
        <f>SUM('Kst_01-_Gemensam'!C144)</f>
        <v>-15284.920000000007</v>
      </c>
      <c r="J133" s="33">
        <f>SUM('Kst_01-_Gemensam'!D144)</f>
        <v>-2256.3000000000029</v>
      </c>
      <c r="K133" s="33">
        <f>SUM('Kst_01-_Gemensam'!E144)</f>
        <v>-1156.5999999999913</v>
      </c>
      <c r="L133" s="33">
        <f>SUM('Kst_01-_Gemensam'!F144)</f>
        <v>-171.80000000000291</v>
      </c>
      <c r="M133" s="33"/>
    </row>
    <row r="134" spans="1:13" ht="12.75" customHeight="1">
      <c r="A134" s="12">
        <v>8300</v>
      </c>
      <c r="B134" s="9" t="s">
        <v>134</v>
      </c>
      <c r="C134" s="14">
        <f>SUM('Kst_01-_Gemensam'!C134+'Kst_10_-_Tävling'!C134+'Kst_20_-_HUS'!C134+'Kst_30_-_Styrelse'!C134+'Kst_40_-_Kök'!C134+'Kst_50_-_Stugan'!C134+'Kst_70_-_RUS'!C134+'Kst_80_-_Rally'!C134+'Kst85_-_Specialsök(NW)'!C134+'Kst_90_-_Agility'!C134+'Kst_95_-_Drag'!C134+Kst_9500_Allmänna_Arvsfonden!C134)</f>
        <v>1708.41</v>
      </c>
      <c r="D134" s="14">
        <f>SUM('Kst_01-_Gemensam'!D134+'Kst_10_-_Tävling'!D134+'Kst_20_-_HUS'!D134+'Kst_30_-_Styrelse'!D134+'Kst_40_-_Kök'!D134+'Kst_50_-_Stugan'!D134+'Kst_70_-_RUS'!D134+'Kst_80_-_Rally'!D134+'Kst85_-_Specialsök(NW)'!D134+'Kst_90_-_Agility'!D134+'Kst_95_-_Drag'!D134+Kst_9500_Allmänna_Arvsfonden!D134)</f>
        <v>0</v>
      </c>
      <c r="E134" s="14">
        <f>SUM('Kst_01-_Gemensam'!E134+'Kst_10_-_Tävling'!E134+'Kst_20_-_HUS'!E134+'Kst_30_-_Styrelse'!E134+'Kst_40_-_Kök'!E134+'Kst_50_-_Stugan'!E134+'Kst_70_-_RUS'!E134+'Kst_80_-_Rally'!E134+'Kst85_-_Specialsök(NW)'!E134+'Kst_90_-_Agility'!E134+'Kst_95_-_Drag'!E134+Kst_9500_Allmänna_Arvsfonden!E134)</f>
        <v>0</v>
      </c>
      <c r="F134" s="14">
        <f>SUM('Kst_01-_Gemensam'!F134+'Kst_10_-_Tävling'!F134+'Kst_20_-_HUS'!F134+'Kst_30_-_Styrelse'!F134+'Kst_40_-_Kök'!F134+'Kst_50_-_Stugan'!F134+'Kst_70_-_RUS'!F134+'Kst_80_-_Rally'!F134+'Kst85_-_Specialsök(NW)'!F134+'Kst_90_-_Agility'!F134+'Kst_95_-_Drag'!F134+Kst_9500_Allmänna_Arvsfonden!F134)</f>
        <v>0</v>
      </c>
      <c r="H134" s="3">
        <v>10</v>
      </c>
      <c r="I134" s="33">
        <f>SUM('Kst_10_-_Tävling'!C144)</f>
        <v>-2110</v>
      </c>
      <c r="J134" s="33">
        <f>SUM('Kst_10_-_Tävling'!D144)</f>
        <v>375</v>
      </c>
      <c r="K134" s="33">
        <f>SUM('Kst_10_-_Tävling'!E144)</f>
        <v>40</v>
      </c>
      <c r="L134" s="33">
        <f>SUM('Kst_10_-_Tävling'!F144)</f>
        <v>3875</v>
      </c>
      <c r="M134" s="33"/>
    </row>
    <row r="135" spans="1:13" ht="12.75" customHeight="1">
      <c r="A135" s="12">
        <v>8310</v>
      </c>
      <c r="B135" s="9" t="s">
        <v>135</v>
      </c>
      <c r="C135" s="14">
        <f>SUM('Kst_01-_Gemensam'!C135+'Kst_10_-_Tävling'!C135+'Kst_20_-_HUS'!C135+'Kst_30_-_Styrelse'!C135+'Kst_40_-_Kök'!C135+'Kst_50_-_Stugan'!C135+'Kst_70_-_RUS'!C135+'Kst_80_-_Rally'!C135+'Kst85_-_Specialsök(NW)'!C135+'Kst_90_-_Agility'!C135+'Kst_95_-_Drag'!C135+Kst_9500_Allmänna_Arvsfonden!C135)</f>
        <v>6</v>
      </c>
      <c r="D135" s="14">
        <f>SUM('Kst_01-_Gemensam'!D135+'Kst_10_-_Tävling'!D135+'Kst_20_-_HUS'!D135+'Kst_30_-_Styrelse'!D135+'Kst_40_-_Kök'!D135+'Kst_50_-_Stugan'!D135+'Kst_70_-_RUS'!D135+'Kst_80_-_Rally'!D135+'Kst85_-_Specialsök(NW)'!D135+'Kst_90_-_Agility'!D135+'Kst_95_-_Drag'!D135+Kst_9500_Allmänna_Arvsfonden!D135)</f>
        <v>0</v>
      </c>
      <c r="E135" s="14">
        <f>SUM('Kst_01-_Gemensam'!E135+'Kst_10_-_Tävling'!E135+'Kst_20_-_HUS'!E135+'Kst_30_-_Styrelse'!E135+'Kst_40_-_Kök'!E135+'Kst_50_-_Stugan'!E135+'Kst_70_-_RUS'!E135+'Kst_80_-_Rally'!E135+'Kst85_-_Specialsök(NW)'!E135+'Kst_90_-_Agility'!E135+'Kst_95_-_Drag'!E135+Kst_9500_Allmänna_Arvsfonden!E135)</f>
        <v>0</v>
      </c>
      <c r="F135" s="14">
        <f>SUM('Kst_01-_Gemensam'!F135+'Kst_10_-_Tävling'!F135+'Kst_20_-_HUS'!F135+'Kst_30_-_Styrelse'!F135+'Kst_40_-_Kök'!F135+'Kst_50_-_Stugan'!F135+'Kst_70_-_RUS'!F135+'Kst_80_-_Rally'!F135+'Kst85_-_Specialsök(NW)'!F135+'Kst_90_-_Agility'!F135+'Kst_95_-_Drag'!F135+Kst_9500_Allmänna_Arvsfonden!F135)</f>
        <v>0</v>
      </c>
      <c r="G135" s="22"/>
      <c r="H135" s="3">
        <v>20</v>
      </c>
      <c r="I135" s="33">
        <f>SUM('Kst_20_-_HUS'!C144)</f>
        <v>38275.040000000001</v>
      </c>
      <c r="J135" s="33">
        <f>SUM('Kst_20_-_HUS'!D144)</f>
        <v>23092</v>
      </c>
      <c r="K135" s="33">
        <f>SUM('Kst_20_-_HUS'!E144)</f>
        <v>36658</v>
      </c>
      <c r="L135" s="33">
        <f>SUM('Kst_20_-_HUS'!F144)</f>
        <v>39520</v>
      </c>
      <c r="M135" s="33"/>
    </row>
    <row r="136" spans="1:13" ht="12.75" customHeight="1">
      <c r="A136" s="12">
        <v>8390</v>
      </c>
      <c r="B136" s="9" t="s">
        <v>136</v>
      </c>
      <c r="C136" s="14">
        <f>SUM('Kst_01-_Gemensam'!C136+'Kst_10_-_Tävling'!C136+'Kst_20_-_HUS'!C136+'Kst_30_-_Styrelse'!C136+'Kst_40_-_Kök'!C136+'Kst_50_-_Stugan'!C136+'Kst_70_-_RUS'!C136+'Kst_80_-_Rally'!C136+'Kst85_-_Specialsök(NW)'!C136+'Kst_90_-_Agility'!C136+'Kst_95_-_Drag'!C136+Kst_9500_Allmänna_Arvsfonden!C136)</f>
        <v>0</v>
      </c>
      <c r="D136" s="14">
        <f>SUM('Kst_01-_Gemensam'!D136+'Kst_10_-_Tävling'!D136+'Kst_20_-_HUS'!D136+'Kst_30_-_Styrelse'!D136+'Kst_40_-_Kök'!D136+'Kst_50_-_Stugan'!D136+'Kst_70_-_RUS'!D136+'Kst_80_-_Rally'!D136+'Kst85_-_Specialsök(NW)'!D136+'Kst_90_-_Agility'!D136+'Kst_95_-_Drag'!D136+Kst_9500_Allmänna_Arvsfonden!D136)</f>
        <v>0</v>
      </c>
      <c r="E136" s="14">
        <f>SUM('Kst_01-_Gemensam'!E136+'Kst_10_-_Tävling'!E136+'Kst_20_-_HUS'!E136+'Kst_30_-_Styrelse'!E136+'Kst_40_-_Kök'!E136+'Kst_50_-_Stugan'!E136+'Kst_70_-_RUS'!E136+'Kst_80_-_Rally'!E136+'Kst85_-_Specialsök(NW)'!E136+'Kst_90_-_Agility'!E136+'Kst_95_-_Drag'!E136+Kst_9500_Allmänna_Arvsfonden!E136)</f>
        <v>0</v>
      </c>
      <c r="F136" s="14">
        <f>SUM('Kst_01-_Gemensam'!F136+'Kst_10_-_Tävling'!F136+'Kst_20_-_HUS'!F136+'Kst_30_-_Styrelse'!F136+'Kst_40_-_Kök'!F136+'Kst_50_-_Stugan'!F136+'Kst_70_-_RUS'!F136+'Kst_80_-_Rally'!F136+'Kst85_-_Specialsök(NW)'!F136+'Kst_90_-_Agility'!F136+'Kst_95_-_Drag'!F136+Kst_9500_Allmänna_Arvsfonden!F136)</f>
        <v>0</v>
      </c>
      <c r="H136" s="3">
        <v>30</v>
      </c>
      <c r="I136" s="33">
        <f>SUM('Kst_30_-_Styrelse'!C144)</f>
        <v>-1322.1</v>
      </c>
      <c r="J136" s="33">
        <f>SUM('Kst_30_-_Styrelse'!D144)</f>
        <v>-1500</v>
      </c>
      <c r="K136" s="33">
        <f>SUM('Kst_30_-_Styrelse'!E144)</f>
        <v>0</v>
      </c>
      <c r="L136" s="33">
        <f>SUM('Kst_30_-_Styrelse'!F144)</f>
        <v>0</v>
      </c>
      <c r="M136" s="33"/>
    </row>
    <row r="137" spans="1:13" ht="12.75" customHeight="1">
      <c r="A137" s="12">
        <v>8400</v>
      </c>
      <c r="B137" s="9" t="s">
        <v>137</v>
      </c>
      <c r="C137" s="14">
        <f>SUM('Kst_01-_Gemensam'!C137+'Kst_10_-_Tävling'!C137+'Kst_20_-_HUS'!C137+'Kst_30_-_Styrelse'!C137+'Kst_40_-_Kök'!C137+'Kst_50_-_Stugan'!C137+'Kst_70_-_RUS'!C137+'Kst_80_-_Rally'!C137+'Kst85_-_Specialsök(NW)'!C137+'Kst_90_-_Agility'!C137+'Kst_95_-_Drag'!C137+Kst_9500_Allmänna_Arvsfonden!C137)</f>
        <v>0</v>
      </c>
      <c r="D137" s="14">
        <f>SUM('Kst_01-_Gemensam'!D137+'Kst_10_-_Tävling'!D137+'Kst_20_-_HUS'!D137+'Kst_30_-_Styrelse'!D137+'Kst_40_-_Kök'!D137+'Kst_50_-_Stugan'!D137+'Kst_70_-_RUS'!D137+'Kst_80_-_Rally'!D137+'Kst85_-_Specialsök(NW)'!D137+'Kst_90_-_Agility'!D137+'Kst_95_-_Drag'!D137+Kst_9500_Allmänna_Arvsfonden!D137)</f>
        <v>0</v>
      </c>
      <c r="E137" s="14">
        <f>SUM('Kst_01-_Gemensam'!E137+'Kst_10_-_Tävling'!E137+'Kst_20_-_HUS'!E137+'Kst_30_-_Styrelse'!E137+'Kst_40_-_Kök'!E137+'Kst_50_-_Stugan'!E137+'Kst_70_-_RUS'!E137+'Kst_80_-_Rally'!E137+'Kst85_-_Specialsök(NW)'!E137+'Kst_90_-_Agility'!E137+'Kst_95_-_Drag'!E137+Kst_9500_Allmänna_Arvsfonden!E137)</f>
        <v>0</v>
      </c>
      <c r="F137" s="14">
        <f>SUM('Kst_01-_Gemensam'!F137+'Kst_10_-_Tävling'!F137+'Kst_20_-_HUS'!F137+'Kst_30_-_Styrelse'!F137+'Kst_40_-_Kök'!F137+'Kst_50_-_Stugan'!F137+'Kst_70_-_RUS'!F137+'Kst_80_-_Rally'!F137+'Kst85_-_Specialsök(NW)'!F137+'Kst_90_-_Agility'!F137+'Kst_95_-_Drag'!F137+Kst_9500_Allmänna_Arvsfonden!F137)</f>
        <v>0</v>
      </c>
      <c r="H137" s="3">
        <v>40</v>
      </c>
      <c r="I137" s="33">
        <f>SUM('Kst_40_-_Kök'!C144)</f>
        <v>8869.760000000002</v>
      </c>
      <c r="J137" s="33">
        <f>SUM('Kst_40_-_Kök'!D144)</f>
        <v>6350</v>
      </c>
      <c r="K137" s="33">
        <f>SUM('Kst_40_-_Kök'!E144)</f>
        <v>8764.14</v>
      </c>
      <c r="L137" s="33">
        <f>SUM('Kst_40_-_Kök'!F144)</f>
        <v>11000</v>
      </c>
      <c r="M137" s="33"/>
    </row>
    <row r="138" spans="1:13" ht="12.75" customHeight="1">
      <c r="A138" s="12">
        <v>8410</v>
      </c>
      <c r="B138" s="34" t="s">
        <v>138</v>
      </c>
      <c r="C138" s="14">
        <f>SUM('Kst_01-_Gemensam'!C138+'Kst_10_-_Tävling'!C138+'Kst_20_-_HUS'!C138+'Kst_30_-_Styrelse'!C138+'Kst_40_-_Kök'!C138+'Kst_50_-_Stugan'!C138+'Kst_70_-_RUS'!C138+'Kst_80_-_Rally'!C138+'Kst85_-_Specialsök(NW)'!C138+'Kst_90_-_Agility'!C138+'Kst_95_-_Drag'!C138+Kst_9500_Allmänna_Arvsfonden!C138)</f>
        <v>-73</v>
      </c>
      <c r="D138" s="14">
        <f>SUM('Kst_01-_Gemensam'!D138+'Kst_10_-_Tävling'!D138+'Kst_20_-_HUS'!D138+'Kst_30_-_Styrelse'!D138+'Kst_40_-_Kök'!D138+'Kst_50_-_Stugan'!D138+'Kst_70_-_RUS'!D138+'Kst_80_-_Rally'!D138+'Kst85_-_Specialsök(NW)'!D138+'Kst_90_-_Agility'!D138+'Kst_95_-_Drag'!D138+Kst_9500_Allmänna_Arvsfonden!D138)</f>
        <v>0</v>
      </c>
      <c r="E138" s="14">
        <f>SUM('Kst_01-_Gemensam'!E138+'Kst_10_-_Tävling'!E138+'Kst_20_-_HUS'!E138+'Kst_30_-_Styrelse'!E138+'Kst_40_-_Kök'!E138+'Kst_50_-_Stugan'!E138+'Kst_70_-_RUS'!E138+'Kst_80_-_Rally'!E138+'Kst85_-_Specialsök(NW)'!E138+'Kst_90_-_Agility'!E138+'Kst_95_-_Drag'!E138+Kst_9500_Allmänna_Arvsfonden!E138)</f>
        <v>0</v>
      </c>
      <c r="F138" s="14">
        <f>SUM('Kst_01-_Gemensam'!F138+'Kst_10_-_Tävling'!F138+'Kst_20_-_HUS'!F138+'Kst_30_-_Styrelse'!F138+'Kst_40_-_Kök'!F138+'Kst_50_-_Stugan'!F138+'Kst_70_-_RUS'!F138+'Kst_80_-_Rally'!F138+'Kst85_-_Specialsök(NW)'!F138+'Kst_90_-_Agility'!F138+'Kst_95_-_Drag'!F138+Kst_9500_Allmänna_Arvsfonden!F138)</f>
        <v>0</v>
      </c>
      <c r="H138" s="3">
        <v>50</v>
      </c>
      <c r="I138" s="33">
        <f>SUM('Kst_50_-_Stugan'!C144)</f>
        <v>-55509.5</v>
      </c>
      <c r="J138" s="33">
        <f>SUM('Kst_50_-_Stugan'!D144)</f>
        <v>-67308.12</v>
      </c>
      <c r="K138" s="33">
        <f>SUM('Kst_50_-_Stugan'!E144)</f>
        <v>-83428.320000000007</v>
      </c>
      <c r="L138" s="33">
        <f>SUM('Kst_50_-_Stugan'!F144)</f>
        <v>-71534</v>
      </c>
      <c r="M138" s="33"/>
    </row>
    <row r="139" spans="1:13" ht="12.75" customHeight="1">
      <c r="A139" s="12">
        <v>8422</v>
      </c>
      <c r="B139" s="34" t="s">
        <v>139</v>
      </c>
      <c r="C139" s="14">
        <f>SUM('Kst_01-_Gemensam'!C139+'Kst_10_-_Tävling'!C139+'Kst_20_-_HUS'!C139+'Kst_30_-_Styrelse'!C139+'Kst_40_-_Kök'!C139+'Kst_50_-_Stugan'!C139+'Kst_70_-_RUS'!C139+'Kst_80_-_Rally'!C139+'Kst85_-_Specialsök(NW)'!C139+'Kst_90_-_Agility'!C139+'Kst_95_-_Drag'!C139+Kst_9500_Allmänna_Arvsfonden!C139)</f>
        <v>-227.69</v>
      </c>
      <c r="D139" s="14">
        <f>SUM('Kst_01-_Gemensam'!D139+'Kst_10_-_Tävling'!D139+'Kst_20_-_HUS'!D139+'Kst_30_-_Styrelse'!D139+'Kst_40_-_Kök'!D139+'Kst_50_-_Stugan'!D139+'Kst_70_-_RUS'!D139+'Kst_80_-_Rally'!D139+'Kst85_-_Specialsök(NW)'!D139+'Kst_90_-_Agility'!D139+'Kst_95_-_Drag'!D139+Kst_9500_Allmänna_Arvsfonden!D139)</f>
        <v>0</v>
      </c>
      <c r="E139" s="14">
        <f>SUM('Kst_01-_Gemensam'!E139+'Kst_10_-_Tävling'!E139+'Kst_20_-_HUS'!E139+'Kst_30_-_Styrelse'!E139+'Kst_40_-_Kök'!E139+'Kst_50_-_Stugan'!E139+'Kst_70_-_RUS'!E139+'Kst_80_-_Rally'!E139+'Kst85_-_Specialsök(NW)'!E139+'Kst_90_-_Agility'!E139+'Kst_95_-_Drag'!E139+Kst_9500_Allmänna_Arvsfonden!E139)</f>
        <v>0</v>
      </c>
      <c r="F139" s="14">
        <f>SUM('Kst_01-_Gemensam'!F139+'Kst_10_-_Tävling'!F139+'Kst_20_-_HUS'!F139+'Kst_30_-_Styrelse'!F139+'Kst_40_-_Kök'!F139+'Kst_50_-_Stugan'!F139+'Kst_70_-_RUS'!F139+'Kst_80_-_Rally'!F139+'Kst85_-_Specialsök(NW)'!F139+'Kst_90_-_Agility'!F139+'Kst_95_-_Drag'!F139+Kst_9500_Allmänna_Arvsfonden!F139)</f>
        <v>0</v>
      </c>
      <c r="H139" s="3">
        <v>70</v>
      </c>
      <c r="I139" s="33">
        <f>SUM('Kst_70_-_RUS'!C144)</f>
        <v>5503</v>
      </c>
      <c r="J139" s="33">
        <f>SUM('Kst_70_-_RUS'!D144)</f>
        <v>-200</v>
      </c>
      <c r="K139" s="33">
        <f>SUM('Kst_70_-_RUS'!E144)</f>
        <v>-905.06</v>
      </c>
      <c r="L139" s="33">
        <f>SUM('Kst_70_-_RUS'!F144)</f>
        <v>0</v>
      </c>
      <c r="M139" s="33"/>
    </row>
    <row r="140" spans="1:13" ht="12.75" customHeight="1">
      <c r="A140" s="12">
        <v>8423</v>
      </c>
      <c r="B140" s="34" t="s">
        <v>140</v>
      </c>
      <c r="C140" s="14">
        <f>SUM('Kst_01-_Gemensam'!C140+'Kst_10_-_Tävling'!C140+'Kst_20_-_HUS'!C140+'Kst_30_-_Styrelse'!C140+'Kst_40_-_Kök'!C140+'Kst_50_-_Stugan'!C140+'Kst_70_-_RUS'!C140+'Kst_80_-_Rally'!C140+'Kst85_-_Specialsök(NW)'!C140+'Kst_90_-_Agility'!C140+'Kst_95_-_Drag'!C140+Kst_9500_Allmänna_Arvsfonden!C140)</f>
        <v>0</v>
      </c>
      <c r="D140" s="14">
        <f>SUM('Kst_01-_Gemensam'!D140+'Kst_10_-_Tävling'!D140+'Kst_20_-_HUS'!D140+'Kst_30_-_Styrelse'!D140+'Kst_40_-_Kök'!D140+'Kst_50_-_Stugan'!D140+'Kst_70_-_RUS'!D140+'Kst_80_-_Rally'!D140+'Kst85_-_Specialsök(NW)'!D140+'Kst_90_-_Agility'!D140+'Kst_95_-_Drag'!D140+Kst_9500_Allmänna_Arvsfonden!D140)</f>
        <v>0</v>
      </c>
      <c r="E140" s="14">
        <f>SUM('Kst_01-_Gemensam'!E140+'Kst_10_-_Tävling'!E140+'Kst_20_-_HUS'!E140+'Kst_30_-_Styrelse'!E140+'Kst_40_-_Kök'!E140+'Kst_50_-_Stugan'!E140+'Kst_70_-_RUS'!E140+'Kst_80_-_Rally'!E140+'Kst85_-_Specialsök(NW)'!E140+'Kst_90_-_Agility'!E140+'Kst_95_-_Drag'!E140+Kst_9500_Allmänna_Arvsfonden!E140)</f>
        <v>0</v>
      </c>
      <c r="F140" s="14">
        <f>SUM('Kst_01-_Gemensam'!F140+'Kst_10_-_Tävling'!F140+'Kst_20_-_HUS'!F140+'Kst_30_-_Styrelse'!F140+'Kst_40_-_Kök'!F140+'Kst_50_-_Stugan'!F140+'Kst_70_-_RUS'!F140+'Kst_80_-_Rally'!F140+'Kst85_-_Specialsök(NW)'!F140+'Kst_90_-_Agility'!F140+'Kst_95_-_Drag'!F140+Kst_9500_Allmänna_Arvsfonden!F140)</f>
        <v>0</v>
      </c>
      <c r="H140" s="3">
        <v>80</v>
      </c>
      <c r="I140" s="33">
        <f>SUM('Kst_80_-_Rally'!C144)</f>
        <v>12103.65</v>
      </c>
      <c r="J140" s="33">
        <f>SUM('Kst_80_-_Rally'!D144)</f>
        <v>-594</v>
      </c>
      <c r="K140" s="33">
        <f>SUM('Kst_80_-_Rally'!E144)</f>
        <v>-3976</v>
      </c>
      <c r="L140" s="33">
        <f>SUM('Kst_80_-_Rally'!F144)</f>
        <v>15602</v>
      </c>
      <c r="M140" s="33"/>
    </row>
    <row r="141" spans="1:13" ht="12.75" customHeight="1">
      <c r="A141" s="12">
        <v>8710</v>
      </c>
      <c r="B141" s="34" t="s">
        <v>141</v>
      </c>
      <c r="C141" s="14">
        <f>SUM('Kst_01-_Gemensam'!C141+'Kst_10_-_Tävling'!C141+'Kst_20_-_HUS'!C141+'Kst_30_-_Styrelse'!C141+'Kst_40_-_Kök'!C141+'Kst_50_-_Stugan'!C141+'Kst_70_-_RUS'!C141+'Kst_80_-_Rally'!C141+'Kst85_-_Specialsök(NW)'!C141+'Kst_90_-_Agility'!C141+'Kst_95_-_Drag'!C141+Kst_9500_Allmänna_Arvsfonden!C141)</f>
        <v>0</v>
      </c>
      <c r="D141" s="14">
        <f>SUM('Kst_01-_Gemensam'!D141+'Kst_10_-_Tävling'!D141+'Kst_20_-_HUS'!D141+'Kst_30_-_Styrelse'!D141+'Kst_40_-_Kök'!D141+'Kst_50_-_Stugan'!D141+'Kst_70_-_RUS'!D141+'Kst_80_-_Rally'!D141+'Kst85_-_Specialsök(NW)'!D141+'Kst_90_-_Agility'!D141+'Kst_95_-_Drag'!D141+Kst_9500_Allmänna_Arvsfonden!D141)</f>
        <v>0</v>
      </c>
      <c r="E141" s="14">
        <f>SUM('Kst_01-_Gemensam'!E141+'Kst_10_-_Tävling'!E141+'Kst_20_-_HUS'!E141+'Kst_30_-_Styrelse'!E141+'Kst_40_-_Kök'!E141+'Kst_50_-_Stugan'!E141+'Kst_70_-_RUS'!E141+'Kst_80_-_Rally'!E141+'Kst85_-_Specialsök(NW)'!E141+'Kst_90_-_Agility'!E141+'Kst_95_-_Drag'!E141+Kst_9500_Allmänna_Arvsfonden!E141)</f>
        <v>0</v>
      </c>
      <c r="F141" s="14">
        <f>SUM('Kst_01-_Gemensam'!F141+'Kst_10_-_Tävling'!F141+'Kst_20_-_HUS'!F141+'Kst_30_-_Styrelse'!F141+'Kst_40_-_Kök'!F141+'Kst_50_-_Stugan'!F141+'Kst_70_-_RUS'!F141+'Kst_80_-_Rally'!F141+'Kst85_-_Specialsök(NW)'!F141+'Kst_90_-_Agility'!F141+'Kst_95_-_Drag'!F141+Kst_9500_Allmänna_Arvsfonden!F141)</f>
        <v>0</v>
      </c>
      <c r="H141" s="3">
        <v>85</v>
      </c>
      <c r="I141" s="33">
        <f>SUM('Kst85_-_Specialsök(NW)'!C144)</f>
        <v>734.79999999999927</v>
      </c>
      <c r="J141" s="33">
        <f>SUM('Kst85_-_Specialsök(NW)'!D144)</f>
        <v>9182</v>
      </c>
      <c r="K141" s="33">
        <f>SUM('Kst85_-_Specialsök(NW)'!E144)</f>
        <v>3174.5</v>
      </c>
      <c r="L141" s="33">
        <f>SUM('Kst85_-_Specialsök(NW)'!F144)</f>
        <v>0</v>
      </c>
      <c r="M141" s="33"/>
    </row>
    <row r="142" spans="1:13" ht="12.75" customHeight="1">
      <c r="A142" s="12" t="s">
        <v>142</v>
      </c>
      <c r="B142" s="21"/>
      <c r="C142" s="14">
        <f>SUM('Kst_01-_Gemensam'!C142+'Kst_10_-_Tävling'!C142+'Kst_20_-_HUS'!C142+'Kst_30_-_Styrelse'!C142+'Kst_40_-_Kök'!C142+'Kst_50_-_Stugan'!C142+'Kst_70_-_RUS'!C142+'Kst_80_-_Rally'!C142+'Kst85_-_Specialsök(NW)'!C142+'Kst_90_-_Agility'!C142+'Kst_95_-_Drag'!C142+Kst_9500_Allmänna_Arvsfonden!C142)</f>
        <v>1413.72</v>
      </c>
      <c r="D142" s="14">
        <f>SUM('Kst_01-_Gemensam'!D142+'Kst_10_-_Tävling'!D142+'Kst_20_-_HUS'!D142+'Kst_30_-_Styrelse'!D142+'Kst_40_-_Kök'!D142+'Kst_50_-_Stugan'!D142+'Kst_70_-_RUS'!D142+'Kst_80_-_Rally'!D142+'Kst85_-_Specialsök(NW)'!D142+'Kst_90_-_Agility'!D142+'Kst_95_-_Drag'!D142+Kst_9500_Allmänna_Arvsfonden!D142)</f>
        <v>0</v>
      </c>
      <c r="E142" s="14">
        <f>SUM('Kst_01-_Gemensam'!E142+'Kst_10_-_Tävling'!E142+'Kst_20_-_HUS'!E142+'Kst_30_-_Styrelse'!E142+'Kst_40_-_Kök'!E142+'Kst_50_-_Stugan'!E142+'Kst_70_-_RUS'!E142+'Kst_80_-_Rally'!E142+'Kst85_-_Specialsök(NW)'!E142+'Kst_90_-_Agility'!E142+'Kst_95_-_Drag'!E142+Kst_9500_Allmänna_Arvsfonden!E142)</f>
        <v>0</v>
      </c>
      <c r="F142" s="14">
        <f>SUM('Kst_01-_Gemensam'!F142+'Kst_10_-_Tävling'!F142+'Kst_20_-_HUS'!F142+'Kst_30_-_Styrelse'!F142+'Kst_40_-_Kök'!F142+'Kst_50_-_Stugan'!F142+'Kst_70_-_RUS'!F142+'Kst_80_-_Rally'!F142+'Kst85_-_Specialsök(NW)'!F142+'Kst_90_-_Agility'!F142+'Kst_95_-_Drag'!F142+Kst_9500_Allmänna_Arvsfonden!F142)</f>
        <v>0</v>
      </c>
      <c r="H142" s="3">
        <v>90</v>
      </c>
      <c r="I142" s="33">
        <f>SUM('Kst_90_-_Agility'!C144)</f>
        <v>4600</v>
      </c>
      <c r="J142" s="33">
        <f>SUM('Kst_90_-_Agility'!D144)</f>
        <v>0</v>
      </c>
      <c r="K142" s="33">
        <f>SUM('Kst_90_-_Agility'!E144)</f>
        <v>0</v>
      </c>
      <c r="L142" s="33">
        <f>SUM('Kst_90_-_Agility'!F144)</f>
        <v>0</v>
      </c>
      <c r="M142" s="33"/>
    </row>
    <row r="143" spans="1:13" ht="12.75" customHeight="1">
      <c r="A143" s="8" t="s">
        <v>143</v>
      </c>
      <c r="B143" s="21"/>
      <c r="C143" s="14">
        <f>SUM('Kst_01-_Gemensam'!C143+'Kst_10_-_Tävling'!C143+'Kst_20_-_HUS'!C143+'Kst_30_-_Styrelse'!C143+'Kst_40_-_Kök'!C143+'Kst_50_-_Stugan'!C143+'Kst_70_-_RUS'!C143+'Kst_80_-_Rally'!C143+'Kst85_-_Specialsök(NW)'!C143+'Kst_90_-_Agility'!C143+'Kst_95_-_Drag'!C143+Kst_9500_Allmänna_Arvsfonden!C143)</f>
        <v>-975.27000000000226</v>
      </c>
      <c r="D143" s="14">
        <f>SUM('Kst_01-_Gemensam'!D143+'Kst_10_-_Tävling'!D143+'Kst_20_-_HUS'!D143+'Kst_30_-_Styrelse'!D143+'Kst_40_-_Kök'!D143+'Kst_50_-_Stugan'!D143+'Kst_70_-_RUS'!D143+'Kst_80_-_Rally'!D143+'Kst85_-_Specialsök(NW)'!D143+'Kst_90_-_Agility'!D143+'Kst_95_-_Drag'!D143+Kst_9500_Allmänna_Arvsfonden!D143)</f>
        <v>-32859.42</v>
      </c>
      <c r="E143" s="14">
        <f>SUM('Kst_01-_Gemensam'!E143+'Kst_10_-_Tävling'!E143+'Kst_20_-_HUS'!E143+'Kst_30_-_Styrelse'!E143+'Kst_40_-_Kök'!E143+'Kst_50_-_Stugan'!E143+'Kst_70_-_RUS'!E143+'Kst_80_-_Rally'!E143+'Kst85_-_Specialsök(NW)'!E143+'Kst_90_-_Agility'!E143+'Kst_95_-_Drag'!E143+Kst_9500_Allmänna_Arvsfonden!E143)</f>
        <v>-41089.339999999997</v>
      </c>
      <c r="F143" s="14">
        <f>SUM('Kst_01-_Gemensam'!F143+'Kst_10_-_Tävling'!F143+'Kst_20_-_HUS'!F143+'Kst_30_-_Styrelse'!F143+'Kst_40_-_Kök'!F143+'Kst_50_-_Stugan'!F143+'Kst_70_-_RUS'!F143+'Kst_80_-_Rally'!F143+'Kst85_-_Specialsök(NW)'!F143+'Kst_90_-_Agility'!F143+'Kst_95_-_Drag'!F143+Kst_9500_Allmänna_Arvsfonden!F143)</f>
        <v>-1708.8000000000029</v>
      </c>
      <c r="H143" s="3">
        <v>95</v>
      </c>
      <c r="I143" s="33">
        <f>SUM('Kst_95_-_Drag'!C144)</f>
        <v>3165</v>
      </c>
      <c r="J143" s="33">
        <f>SUM('Kst_95_-_Drag'!D144)</f>
        <v>0</v>
      </c>
      <c r="K143" s="33">
        <f>SUM('Kst_95_-_Drag'!E144)</f>
        <v>-260</v>
      </c>
      <c r="L143" s="33">
        <f>SUM('Kst_95_-_Drag'!F144)</f>
        <v>0</v>
      </c>
      <c r="M143" s="33"/>
    </row>
    <row r="144" spans="1:13" ht="12.75" customHeight="1">
      <c r="A144" s="8" t="s">
        <v>144</v>
      </c>
      <c r="B144" s="21"/>
      <c r="C144" s="14">
        <f>SUM('Kst_01-_Gemensam'!C144+'Kst_10_-_Tävling'!C144+'Kst_20_-_HUS'!C144+'Kst_30_-_Styrelse'!C144+'Kst_40_-_Kök'!C144+'Kst_50_-_Stugan'!C144+'Kst_70_-_RUS'!C144+'Kst_80_-_Rally'!C144+'Kst85_-_Specialsök(NW)'!C144+'Kst_90_-_Agility'!C144+'Kst_95_-_Drag'!C144+Kst_9500_Allmänna_Arvsfonden!C144)</f>
        <v>-975.27000000000226</v>
      </c>
      <c r="D144" s="14">
        <f>SUM('Kst_01-_Gemensam'!D144+'Kst_10_-_Tävling'!D144+'Kst_20_-_HUS'!D144+'Kst_30_-_Styrelse'!D144+'Kst_40_-_Kök'!D144+'Kst_50_-_Stugan'!D144+'Kst_70_-_RUS'!D144+'Kst_80_-_Rally'!D144+'Kst85_-_Specialsök(NW)'!D144+'Kst_90_-_Agility'!D144+'Kst_95_-_Drag'!D144+Kst_9500_Allmänna_Arvsfonden!D144)</f>
        <v>-32859.42</v>
      </c>
      <c r="E144" s="14">
        <f>SUM('Kst_01-_Gemensam'!E144+'Kst_10_-_Tävling'!E144+'Kst_20_-_HUS'!E144+'Kst_30_-_Styrelse'!E144+'Kst_40_-_Kök'!E144+'Kst_50_-_Stugan'!E144+'Kst_70_-_RUS'!E144+'Kst_80_-_Rally'!E144+'Kst85_-_Specialsök(NW)'!E144+'Kst_90_-_Agility'!E144+'Kst_95_-_Drag'!E144+Kst_9500_Allmänna_Arvsfonden!E144)</f>
        <v>-41089.339999999997</v>
      </c>
      <c r="F144" s="14">
        <f>SUM('Kst_01-_Gemensam'!F144+'Kst_10_-_Tävling'!F144+'Kst_20_-_HUS'!F144+'Kst_30_-_Styrelse'!F144+'Kst_40_-_Kök'!F144+'Kst_50_-_Stugan'!F144+'Kst_70_-_RUS'!F144+'Kst_80_-_Rally'!F144+'Kst85_-_Specialsök(NW)'!F144+'Kst_90_-_Agility'!F144+'Kst_95_-_Drag'!F144+Kst_9500_Allmänna_Arvsfonden!F144)</f>
        <v>-1708.8000000000029</v>
      </c>
      <c r="H144" s="3">
        <v>9500</v>
      </c>
      <c r="I144" s="33">
        <f>SUM(Kst_9500_Allmänna_Arvsfonden!C144)</f>
        <v>0</v>
      </c>
      <c r="J144" s="33">
        <f>SUM(Kst_9500_Allmänna_Arvsfonden!D144)</f>
        <v>0</v>
      </c>
      <c r="K144" s="33">
        <f>SUM(Kst_9500_Allmänna_Arvsfonden!E144)</f>
        <v>0</v>
      </c>
      <c r="L144" s="33">
        <f>SUM(Kst_9500_Allmänna_Arvsfonden!F144)</f>
        <v>0</v>
      </c>
      <c r="M144" s="33"/>
    </row>
    <row r="145" spans="1:13" ht="12.75" customHeight="1">
      <c r="A145" s="15"/>
      <c r="C145" s="20"/>
      <c r="D145" s="20"/>
      <c r="E145" s="20"/>
      <c r="F145" s="20"/>
      <c r="H145" s="35" t="s">
        <v>145</v>
      </c>
      <c r="I145" s="36">
        <f>SUM(I133:I144)</f>
        <v>-975.27000000000226</v>
      </c>
      <c r="J145" s="36">
        <f>SUM(J133:J144)</f>
        <v>-32859.42</v>
      </c>
      <c r="K145" s="36">
        <f>SUM(K133:K144)</f>
        <v>-41089.339999999997</v>
      </c>
      <c r="L145" s="36">
        <f>SUM(L133:L144)</f>
        <v>-1708.8000000000029</v>
      </c>
      <c r="M145" s="33"/>
    </row>
    <row r="146" spans="1:13" ht="12.75" customHeight="1">
      <c r="A146" s="2"/>
      <c r="C146" s="20"/>
      <c r="D146" s="20"/>
      <c r="E146" s="20"/>
      <c r="F146" s="20"/>
    </row>
    <row r="147" spans="1:13" ht="12.75" customHeight="1">
      <c r="A147" s="15"/>
      <c r="C147" s="20"/>
      <c r="D147" s="20"/>
      <c r="E147" s="20"/>
      <c r="F147" s="20"/>
    </row>
    <row r="148" spans="1:13" ht="12.75" customHeight="1">
      <c r="A148" s="15"/>
      <c r="C148" s="20"/>
      <c r="D148" s="20"/>
      <c r="E148" s="20"/>
      <c r="F148" s="20"/>
    </row>
    <row r="149" spans="1:13" ht="12.75" customHeight="1">
      <c r="A149" s="15"/>
      <c r="C149" s="20"/>
      <c r="D149" s="20"/>
      <c r="E149" s="20"/>
      <c r="F149" s="20"/>
    </row>
    <row r="150" spans="1:13" ht="12.75" customHeight="1">
      <c r="A150" s="15"/>
      <c r="C150" s="20"/>
      <c r="D150" s="20"/>
      <c r="E150" s="20"/>
      <c r="F150" s="20"/>
    </row>
    <row r="151" spans="1:13" ht="12.75" customHeight="1">
      <c r="A151" s="15"/>
      <c r="C151" s="20"/>
      <c r="D151" s="20"/>
      <c r="E151" s="20"/>
      <c r="F151" s="20"/>
    </row>
    <row r="152" spans="1:13" ht="12.75" customHeight="1">
      <c r="A152" s="15"/>
      <c r="C152" s="20"/>
      <c r="D152" s="20"/>
      <c r="E152" s="20"/>
      <c r="F152" s="20"/>
    </row>
    <row r="153" spans="1:13" ht="12.75" customHeight="1">
      <c r="A153" s="15"/>
      <c r="C153" s="20"/>
      <c r="D153" s="20"/>
      <c r="E153" s="20"/>
      <c r="F153" s="20"/>
    </row>
    <row r="154" spans="1:13" ht="12.75" customHeight="1">
      <c r="A154" s="15"/>
      <c r="C154" s="20"/>
      <c r="D154" s="20"/>
      <c r="E154" s="20"/>
      <c r="F154" s="20"/>
    </row>
    <row r="155" spans="1:13" ht="12.75" customHeight="1">
      <c r="A155" s="15"/>
      <c r="C155" s="20"/>
      <c r="D155" s="20"/>
      <c r="E155" s="20"/>
      <c r="F155" s="20"/>
    </row>
    <row r="156" spans="1:13" ht="12.75" customHeight="1">
      <c r="A156" s="15"/>
      <c r="C156" s="20"/>
      <c r="D156" s="20"/>
      <c r="E156" s="20"/>
      <c r="F156" s="20"/>
    </row>
    <row r="157" spans="1:13" ht="12.75" customHeight="1">
      <c r="A157" s="15"/>
      <c r="C157" s="20"/>
      <c r="D157" s="20"/>
      <c r="E157" s="20"/>
      <c r="F157" s="20"/>
    </row>
    <row r="158" spans="1:13" ht="12.75" customHeight="1">
      <c r="A158" s="15"/>
      <c r="C158" s="20"/>
      <c r="D158" s="20"/>
      <c r="E158" s="20"/>
      <c r="F158" s="20"/>
    </row>
    <row r="159" spans="1:13" ht="12.75" customHeight="1">
      <c r="A159" s="15"/>
      <c r="C159" s="20"/>
      <c r="D159" s="20"/>
      <c r="E159" s="20"/>
      <c r="F159" s="20"/>
    </row>
    <row r="160" spans="1:13" ht="12.75" customHeight="1">
      <c r="A160" s="15"/>
      <c r="C160" s="20"/>
      <c r="D160" s="20"/>
      <c r="E160" s="20"/>
      <c r="F160" s="20"/>
    </row>
    <row r="161" spans="1:6" ht="12.75" customHeight="1">
      <c r="A161" s="15"/>
      <c r="C161" s="20"/>
      <c r="D161" s="20"/>
      <c r="E161" s="20"/>
      <c r="F161" s="20"/>
    </row>
    <row r="162" spans="1:6" ht="12.75" customHeight="1">
      <c r="A162" s="15"/>
      <c r="C162" s="20"/>
      <c r="D162" s="20"/>
      <c r="E162" s="20"/>
      <c r="F162" s="20"/>
    </row>
    <row r="163" spans="1:6" ht="12.75" customHeight="1">
      <c r="A163" s="15"/>
      <c r="C163" s="20"/>
      <c r="D163" s="20"/>
      <c r="E163" s="20"/>
      <c r="F163" s="20"/>
    </row>
    <row r="164" spans="1:6" ht="12.75" customHeight="1">
      <c r="A164" s="15"/>
      <c r="C164" s="20"/>
      <c r="D164" s="20"/>
      <c r="E164" s="20"/>
      <c r="F164" s="20"/>
    </row>
    <row r="165" spans="1:6" ht="12.75" customHeight="1">
      <c r="A165" s="15"/>
      <c r="C165" s="20"/>
      <c r="D165" s="20"/>
      <c r="E165" s="20"/>
      <c r="F165" s="20"/>
    </row>
    <row r="166" spans="1:6" ht="12.75" customHeight="1">
      <c r="A166" s="15"/>
      <c r="C166" s="20"/>
      <c r="D166" s="20"/>
      <c r="E166" s="20"/>
      <c r="F166" s="20"/>
    </row>
    <row r="167" spans="1:6" ht="12.75" customHeight="1">
      <c r="A167" s="15"/>
      <c r="C167" s="20"/>
      <c r="D167" s="20"/>
      <c r="E167" s="20"/>
      <c r="F167" s="20"/>
    </row>
    <row r="168" spans="1:6" ht="12.75" customHeight="1">
      <c r="A168" s="15"/>
      <c r="C168" s="20"/>
      <c r="D168" s="20"/>
      <c r="E168" s="20"/>
      <c r="F168" s="20"/>
    </row>
    <row r="169" spans="1:6" ht="12.75" customHeight="1">
      <c r="A169" s="15"/>
      <c r="C169" s="20"/>
      <c r="D169" s="20"/>
      <c r="E169" s="20"/>
      <c r="F169" s="20"/>
    </row>
    <row r="170" spans="1:6" ht="12.75" customHeight="1">
      <c r="A170" s="15"/>
      <c r="C170" s="20"/>
      <c r="D170" s="20"/>
      <c r="E170" s="20"/>
      <c r="F170" s="20"/>
    </row>
    <row r="171" spans="1:6" ht="12.75" customHeight="1">
      <c r="A171" s="15"/>
      <c r="C171" s="20"/>
      <c r="D171" s="20"/>
      <c r="E171" s="20"/>
      <c r="F171" s="20"/>
    </row>
    <row r="172" spans="1:6" ht="12.75" customHeight="1">
      <c r="A172" s="15"/>
      <c r="C172" s="20"/>
      <c r="D172" s="20"/>
      <c r="E172" s="20"/>
      <c r="F172" s="20"/>
    </row>
    <row r="173" spans="1:6" ht="12.75" customHeight="1">
      <c r="A173" s="15"/>
      <c r="C173" s="20"/>
      <c r="D173" s="20"/>
      <c r="E173" s="20"/>
      <c r="F173" s="20"/>
    </row>
    <row r="174" spans="1:6" ht="12.75" customHeight="1">
      <c r="A174" s="15"/>
      <c r="C174" s="20"/>
      <c r="D174" s="20"/>
      <c r="E174" s="20"/>
      <c r="F174" s="20"/>
    </row>
    <row r="175" spans="1:6" ht="12.75" customHeight="1">
      <c r="A175" s="15"/>
      <c r="C175" s="20"/>
      <c r="D175" s="20"/>
      <c r="E175" s="20"/>
      <c r="F175" s="20"/>
    </row>
    <row r="176" spans="1:6" ht="12.75" customHeight="1">
      <c r="A176" s="15"/>
      <c r="C176" s="20"/>
      <c r="D176" s="20"/>
      <c r="E176" s="20"/>
      <c r="F176" s="20"/>
    </row>
    <row r="177" spans="1:6" ht="12.75" customHeight="1">
      <c r="A177" s="15"/>
      <c r="C177" s="20"/>
      <c r="D177" s="20"/>
      <c r="E177" s="20"/>
      <c r="F177" s="20"/>
    </row>
    <row r="178" spans="1:6" ht="12.75" customHeight="1">
      <c r="A178" s="15"/>
      <c r="C178" s="20"/>
      <c r="D178" s="20"/>
      <c r="E178" s="20"/>
      <c r="F178" s="20"/>
    </row>
    <row r="179" spans="1:6" ht="12.75" customHeight="1">
      <c r="A179" s="15"/>
      <c r="C179" s="20"/>
      <c r="D179" s="20"/>
      <c r="E179" s="20"/>
      <c r="F179" s="20"/>
    </row>
    <row r="180" spans="1:6" ht="12.75" customHeight="1">
      <c r="A180" s="15"/>
      <c r="C180" s="20"/>
      <c r="D180" s="20"/>
      <c r="E180" s="20"/>
      <c r="F180" s="20"/>
    </row>
    <row r="181" spans="1:6" ht="12.75" customHeight="1">
      <c r="A181" s="15"/>
      <c r="C181" s="20"/>
      <c r="D181" s="20"/>
      <c r="E181" s="20"/>
      <c r="F181" s="20"/>
    </row>
    <row r="182" spans="1:6" ht="12.75" customHeight="1">
      <c r="A182" s="15"/>
      <c r="C182" s="20"/>
      <c r="D182" s="20"/>
      <c r="E182" s="20"/>
      <c r="F182" s="20"/>
    </row>
    <row r="183" spans="1:6" ht="12.75" customHeight="1">
      <c r="A183" s="15"/>
      <c r="C183" s="20"/>
      <c r="D183" s="20"/>
      <c r="E183" s="20"/>
      <c r="F183" s="20"/>
    </row>
    <row r="184" spans="1:6" ht="12.75" customHeight="1">
      <c r="A184" s="15"/>
      <c r="C184" s="20"/>
      <c r="D184" s="20"/>
      <c r="E184" s="20"/>
      <c r="F184" s="20"/>
    </row>
    <row r="185" spans="1:6" ht="12.75" customHeight="1">
      <c r="A185" s="15"/>
      <c r="C185" s="20"/>
      <c r="D185" s="20"/>
      <c r="E185" s="20"/>
      <c r="F185" s="20"/>
    </row>
    <row r="186" spans="1:6" ht="12.75" customHeight="1">
      <c r="A186" s="15"/>
      <c r="C186" s="20"/>
      <c r="D186" s="20"/>
      <c r="E186" s="20"/>
      <c r="F186" s="20"/>
    </row>
    <row r="187" spans="1:6" ht="12.75" customHeight="1">
      <c r="A187" s="15"/>
      <c r="C187" s="20"/>
      <c r="D187" s="20"/>
      <c r="E187" s="20"/>
      <c r="F187" s="20"/>
    </row>
    <row r="188" spans="1:6" ht="12.75" customHeight="1">
      <c r="A188" s="15"/>
      <c r="C188" s="20"/>
      <c r="D188" s="20"/>
      <c r="E188" s="20"/>
      <c r="F188" s="20"/>
    </row>
    <row r="189" spans="1:6" ht="12.75" customHeight="1">
      <c r="A189" s="15"/>
      <c r="C189" s="20"/>
      <c r="D189" s="20"/>
      <c r="E189" s="20"/>
      <c r="F189" s="20"/>
    </row>
    <row r="190" spans="1:6" ht="12.75" customHeight="1">
      <c r="A190" s="15"/>
      <c r="C190" s="20"/>
      <c r="D190" s="20"/>
      <c r="E190" s="20"/>
      <c r="F190" s="20"/>
    </row>
    <row r="191" spans="1:6" ht="12.75" customHeight="1">
      <c r="A191" s="15"/>
      <c r="C191" s="20"/>
      <c r="D191" s="20"/>
      <c r="E191" s="20"/>
      <c r="F191" s="20"/>
    </row>
    <row r="192" spans="1:6" ht="12.75" customHeight="1">
      <c r="A192" s="15"/>
      <c r="C192" s="20"/>
      <c r="D192" s="20"/>
      <c r="E192" s="20"/>
      <c r="F192" s="20"/>
    </row>
    <row r="193" spans="1:6" ht="12.75" customHeight="1">
      <c r="A193" s="15"/>
      <c r="C193" s="20"/>
      <c r="D193" s="20"/>
      <c r="E193" s="20"/>
      <c r="F193" s="20"/>
    </row>
    <row r="194" spans="1:6" ht="12.75" customHeight="1">
      <c r="A194" s="15"/>
      <c r="C194" s="20"/>
      <c r="D194" s="20"/>
      <c r="E194" s="20"/>
      <c r="F194" s="20"/>
    </row>
    <row r="195" spans="1:6" ht="12.75" customHeight="1">
      <c r="A195" s="15"/>
      <c r="C195" s="20"/>
      <c r="D195" s="20"/>
      <c r="E195" s="20"/>
      <c r="F195" s="20"/>
    </row>
    <row r="196" spans="1:6" ht="12.75" customHeight="1">
      <c r="A196" s="15"/>
      <c r="C196" s="20"/>
      <c r="D196" s="20"/>
      <c r="E196" s="20"/>
      <c r="F196" s="20"/>
    </row>
    <row r="197" spans="1:6" ht="12.75" customHeight="1">
      <c r="A197" s="15"/>
      <c r="C197" s="20"/>
      <c r="D197" s="20"/>
      <c r="E197" s="20"/>
      <c r="F197" s="20"/>
    </row>
    <row r="198" spans="1:6" ht="12.75" customHeight="1">
      <c r="A198" s="15"/>
      <c r="C198" s="20"/>
      <c r="D198" s="20"/>
      <c r="E198" s="20"/>
      <c r="F198" s="20"/>
    </row>
    <row r="199" spans="1:6" ht="12.75" customHeight="1">
      <c r="A199" s="15"/>
      <c r="C199" s="20"/>
      <c r="D199" s="20"/>
      <c r="E199" s="20"/>
      <c r="F199" s="20"/>
    </row>
    <row r="200" spans="1:6" ht="12.75" customHeight="1">
      <c r="A200" s="15"/>
      <c r="C200" s="20"/>
      <c r="D200" s="20"/>
      <c r="E200" s="20"/>
      <c r="F200" s="20"/>
    </row>
    <row r="201" spans="1:6" ht="12.75" customHeight="1">
      <c r="A201" s="15"/>
      <c r="C201" s="20"/>
      <c r="D201" s="20"/>
      <c r="E201" s="20"/>
      <c r="F201" s="20"/>
    </row>
    <row r="202" spans="1:6" ht="12.75" customHeight="1">
      <c r="A202" s="15"/>
      <c r="C202" s="20"/>
      <c r="D202" s="20"/>
      <c r="E202" s="20"/>
      <c r="F202" s="20"/>
    </row>
    <row r="203" spans="1:6" ht="12.75" customHeight="1">
      <c r="A203" s="15"/>
      <c r="C203" s="20"/>
      <c r="D203" s="20"/>
      <c r="E203" s="20"/>
      <c r="F203" s="20"/>
    </row>
    <row r="204" spans="1:6" ht="12.75" customHeight="1">
      <c r="A204" s="15"/>
      <c r="C204" s="20"/>
      <c r="D204" s="20"/>
      <c r="E204" s="20"/>
      <c r="F204" s="20"/>
    </row>
    <row r="205" spans="1:6" ht="12.75" customHeight="1">
      <c r="A205" s="15"/>
      <c r="C205" s="20"/>
      <c r="D205" s="20"/>
      <c r="E205" s="20"/>
      <c r="F205" s="20"/>
    </row>
    <row r="206" spans="1:6" ht="12.75" customHeight="1">
      <c r="A206" s="15"/>
      <c r="C206" s="20"/>
      <c r="D206" s="20"/>
      <c r="E206" s="20"/>
      <c r="F206" s="20"/>
    </row>
    <row r="207" spans="1:6" ht="12.75" customHeight="1">
      <c r="A207" s="15"/>
      <c r="C207" s="20"/>
      <c r="D207" s="20"/>
      <c r="E207" s="20"/>
      <c r="F207" s="20"/>
    </row>
    <row r="208" spans="1:6" ht="12.75" customHeight="1">
      <c r="A208" s="15"/>
      <c r="C208" s="20"/>
      <c r="D208" s="20"/>
      <c r="E208" s="20"/>
      <c r="F208" s="20"/>
    </row>
    <row r="209" spans="1:6" ht="12.75" customHeight="1">
      <c r="A209" s="15"/>
      <c r="C209" s="20"/>
      <c r="D209" s="20"/>
      <c r="E209" s="20"/>
      <c r="F209" s="20"/>
    </row>
    <row r="210" spans="1:6" ht="12.75" customHeight="1">
      <c r="A210" s="15"/>
      <c r="C210" s="20"/>
      <c r="D210" s="20"/>
      <c r="E210" s="20"/>
      <c r="F210" s="20"/>
    </row>
    <row r="211" spans="1:6" ht="12.75" customHeight="1">
      <c r="A211" s="15"/>
      <c r="C211" s="20"/>
      <c r="D211" s="20"/>
      <c r="E211" s="20"/>
      <c r="F211" s="20"/>
    </row>
    <row r="212" spans="1:6" ht="12.75" customHeight="1">
      <c r="A212" s="15"/>
      <c r="C212" s="20"/>
      <c r="D212" s="20"/>
      <c r="E212" s="20"/>
      <c r="F212" s="20"/>
    </row>
    <row r="213" spans="1:6" ht="12.75" customHeight="1">
      <c r="A213" s="15"/>
      <c r="C213" s="20"/>
      <c r="D213" s="20"/>
      <c r="E213" s="20"/>
      <c r="F213" s="20"/>
    </row>
    <row r="214" spans="1:6" ht="12.75" customHeight="1">
      <c r="A214" s="15"/>
      <c r="C214" s="20"/>
      <c r="D214" s="20"/>
      <c r="E214" s="20"/>
      <c r="F214" s="20"/>
    </row>
    <row r="215" spans="1:6" ht="12.75" customHeight="1">
      <c r="A215" s="15"/>
      <c r="C215" s="20"/>
      <c r="D215" s="20"/>
      <c r="E215" s="20"/>
      <c r="F215" s="20"/>
    </row>
    <row r="216" spans="1:6" ht="12.75" customHeight="1">
      <c r="A216" s="15"/>
      <c r="C216" s="20"/>
      <c r="D216" s="20"/>
      <c r="E216" s="20"/>
      <c r="F216" s="20"/>
    </row>
    <row r="217" spans="1:6" ht="12.75" customHeight="1">
      <c r="A217" s="15"/>
      <c r="C217" s="20"/>
      <c r="D217" s="20"/>
      <c r="E217" s="20"/>
      <c r="F217" s="20"/>
    </row>
    <row r="218" spans="1:6" ht="12.75" customHeight="1">
      <c r="A218" s="15"/>
      <c r="C218" s="20"/>
      <c r="D218" s="20"/>
      <c r="E218" s="20"/>
      <c r="F218" s="20"/>
    </row>
    <row r="219" spans="1:6" ht="12.75" customHeight="1">
      <c r="A219" s="15"/>
      <c r="C219" s="20"/>
      <c r="D219" s="20"/>
      <c r="E219" s="20"/>
      <c r="F219" s="20"/>
    </row>
    <row r="220" spans="1:6" ht="12.75" customHeight="1">
      <c r="A220" s="15"/>
      <c r="C220" s="20"/>
      <c r="D220" s="20"/>
      <c r="E220" s="20"/>
      <c r="F220" s="20"/>
    </row>
    <row r="221" spans="1:6" ht="12.75" customHeight="1">
      <c r="A221" s="15"/>
      <c r="C221" s="20"/>
      <c r="D221" s="20"/>
      <c r="E221" s="20"/>
      <c r="F221" s="20"/>
    </row>
    <row r="222" spans="1:6" ht="12.75" customHeight="1">
      <c r="A222" s="15"/>
      <c r="C222" s="20"/>
      <c r="D222" s="20"/>
      <c r="E222" s="20"/>
      <c r="F222" s="20"/>
    </row>
    <row r="223" spans="1:6" ht="12.75" customHeight="1">
      <c r="A223" s="15"/>
      <c r="C223" s="20"/>
      <c r="D223" s="20"/>
      <c r="E223" s="20"/>
      <c r="F223" s="20"/>
    </row>
    <row r="224" spans="1:6" ht="12.75" customHeight="1">
      <c r="A224" s="15"/>
      <c r="C224" s="20"/>
      <c r="D224" s="20"/>
      <c r="E224" s="20"/>
      <c r="F224" s="20"/>
    </row>
    <row r="225" spans="1:6" ht="12.75" customHeight="1">
      <c r="A225" s="15"/>
      <c r="C225" s="20"/>
      <c r="D225" s="20"/>
      <c r="E225" s="20"/>
      <c r="F225" s="20"/>
    </row>
    <row r="226" spans="1:6" ht="12.75" customHeight="1">
      <c r="A226" s="15"/>
      <c r="C226" s="20"/>
      <c r="D226" s="20"/>
      <c r="E226" s="20"/>
      <c r="F226" s="20"/>
    </row>
    <row r="227" spans="1:6" ht="12.75" customHeight="1">
      <c r="A227" s="15"/>
      <c r="C227" s="20"/>
      <c r="D227" s="20"/>
      <c r="E227" s="20"/>
      <c r="F227" s="20"/>
    </row>
    <row r="228" spans="1:6" ht="12.75" customHeight="1">
      <c r="A228" s="15"/>
      <c r="C228" s="20"/>
      <c r="D228" s="20"/>
      <c r="E228" s="20"/>
      <c r="F228" s="20"/>
    </row>
    <row r="229" spans="1:6" ht="12.75" customHeight="1">
      <c r="A229" s="15"/>
      <c r="C229" s="20"/>
      <c r="D229" s="20"/>
      <c r="E229" s="20"/>
      <c r="F229" s="20"/>
    </row>
    <row r="230" spans="1:6" ht="12.75" customHeight="1">
      <c r="A230" s="15"/>
      <c r="C230" s="20"/>
      <c r="D230" s="20"/>
      <c r="E230" s="20"/>
      <c r="F230" s="20"/>
    </row>
    <row r="231" spans="1:6" ht="12.75" customHeight="1">
      <c r="A231" s="15"/>
      <c r="C231" s="20"/>
      <c r="D231" s="20"/>
      <c r="E231" s="20"/>
      <c r="F231" s="20"/>
    </row>
    <row r="232" spans="1:6" ht="12.75" customHeight="1">
      <c r="A232" s="15"/>
      <c r="C232" s="20"/>
      <c r="D232" s="20"/>
      <c r="E232" s="20"/>
      <c r="F232" s="20"/>
    </row>
    <row r="233" spans="1:6" ht="12.75" customHeight="1">
      <c r="A233" s="15"/>
      <c r="C233" s="20"/>
      <c r="D233" s="20"/>
      <c r="E233" s="20"/>
      <c r="F233" s="20"/>
    </row>
    <row r="234" spans="1:6" ht="12.75" customHeight="1">
      <c r="A234" s="15"/>
      <c r="C234" s="20"/>
      <c r="D234" s="20"/>
      <c r="E234" s="20"/>
      <c r="F234" s="20"/>
    </row>
    <row r="235" spans="1:6" ht="12.75" customHeight="1">
      <c r="A235" s="15"/>
      <c r="C235" s="20"/>
      <c r="D235" s="20"/>
      <c r="E235" s="20"/>
      <c r="F235" s="20"/>
    </row>
    <row r="236" spans="1:6" ht="12.75" customHeight="1">
      <c r="A236" s="15"/>
      <c r="C236" s="20"/>
      <c r="D236" s="20"/>
      <c r="E236" s="20"/>
      <c r="F236" s="20"/>
    </row>
    <row r="237" spans="1:6" ht="12.75" customHeight="1">
      <c r="A237" s="15"/>
      <c r="C237" s="20"/>
      <c r="D237" s="20"/>
      <c r="E237" s="20"/>
      <c r="F237" s="20"/>
    </row>
    <row r="238" spans="1:6" ht="12.75" customHeight="1">
      <c r="A238" s="15"/>
      <c r="C238" s="20"/>
      <c r="D238" s="20"/>
      <c r="E238" s="20"/>
      <c r="F238" s="20"/>
    </row>
    <row r="239" spans="1:6" ht="12.75" customHeight="1">
      <c r="A239" s="15"/>
      <c r="C239" s="20"/>
      <c r="D239" s="20"/>
      <c r="E239" s="20"/>
      <c r="F239" s="20"/>
    </row>
    <row r="240" spans="1:6" ht="12.75" customHeight="1">
      <c r="A240" s="15"/>
      <c r="C240" s="20"/>
      <c r="D240" s="20"/>
      <c r="E240" s="20"/>
      <c r="F240" s="20"/>
    </row>
    <row r="241" spans="1:6" ht="12.75" customHeight="1">
      <c r="A241" s="15"/>
      <c r="C241" s="20"/>
      <c r="D241" s="20"/>
      <c r="E241" s="20"/>
      <c r="F241" s="20"/>
    </row>
    <row r="242" spans="1:6" ht="12.75" customHeight="1">
      <c r="A242" s="15"/>
      <c r="C242" s="20"/>
      <c r="D242" s="20"/>
      <c r="E242" s="20"/>
      <c r="F242" s="20"/>
    </row>
    <row r="243" spans="1:6" ht="12.75" customHeight="1">
      <c r="A243" s="15"/>
      <c r="C243" s="20"/>
      <c r="D243" s="20"/>
      <c r="E243" s="20"/>
      <c r="F243" s="20"/>
    </row>
    <row r="244" spans="1:6" ht="12.75" customHeight="1">
      <c r="A244" s="15"/>
      <c r="C244" s="20"/>
      <c r="D244" s="20"/>
      <c r="E244" s="20"/>
      <c r="F244" s="20"/>
    </row>
    <row r="245" spans="1:6" ht="12.75" customHeight="1">
      <c r="A245" s="15"/>
      <c r="C245" s="20"/>
      <c r="D245" s="20"/>
      <c r="E245" s="20"/>
      <c r="F245" s="20"/>
    </row>
    <row r="246" spans="1:6" ht="12.75" customHeight="1">
      <c r="A246" s="15"/>
      <c r="C246" s="20"/>
      <c r="D246" s="20"/>
      <c r="E246" s="20"/>
      <c r="F246" s="20"/>
    </row>
    <row r="247" spans="1:6" ht="12.75" customHeight="1">
      <c r="A247" s="15"/>
      <c r="C247" s="20"/>
      <c r="D247" s="20"/>
      <c r="E247" s="20"/>
      <c r="F247" s="20"/>
    </row>
    <row r="248" spans="1:6" ht="12.75" customHeight="1">
      <c r="A248" s="15"/>
      <c r="C248" s="20"/>
      <c r="D248" s="20"/>
      <c r="E248" s="20"/>
      <c r="F248" s="20"/>
    </row>
    <row r="249" spans="1:6" ht="12.75" customHeight="1">
      <c r="A249" s="15"/>
      <c r="C249" s="20"/>
      <c r="D249" s="20"/>
      <c r="E249" s="20"/>
      <c r="F249" s="20"/>
    </row>
    <row r="250" spans="1:6" ht="12.75" customHeight="1">
      <c r="A250" s="15"/>
      <c r="C250" s="20"/>
      <c r="D250" s="20"/>
      <c r="E250" s="20"/>
      <c r="F250" s="20"/>
    </row>
    <row r="251" spans="1:6" ht="12.75" customHeight="1">
      <c r="A251" s="15"/>
      <c r="C251" s="20"/>
      <c r="D251" s="20"/>
      <c r="E251" s="20"/>
      <c r="F251" s="20"/>
    </row>
    <row r="252" spans="1:6" ht="12.75" customHeight="1">
      <c r="A252" s="15"/>
      <c r="C252" s="20"/>
      <c r="D252" s="20"/>
      <c r="E252" s="20"/>
      <c r="F252" s="20"/>
    </row>
    <row r="253" spans="1:6" ht="12.75" customHeight="1">
      <c r="A253" s="15"/>
      <c r="C253" s="20"/>
      <c r="D253" s="20"/>
      <c r="E253" s="20"/>
      <c r="F253" s="20"/>
    </row>
    <row r="254" spans="1:6" ht="12.75" customHeight="1">
      <c r="A254" s="15"/>
      <c r="C254" s="20"/>
      <c r="D254" s="20"/>
      <c r="E254" s="20"/>
      <c r="F254" s="20"/>
    </row>
    <row r="255" spans="1:6" ht="12.75" customHeight="1">
      <c r="A255" s="15"/>
      <c r="C255" s="20"/>
      <c r="D255" s="20"/>
      <c r="E255" s="20"/>
      <c r="F255" s="20"/>
    </row>
    <row r="256" spans="1:6" ht="12.75" customHeight="1">
      <c r="A256" s="15"/>
      <c r="C256" s="20"/>
      <c r="D256" s="20"/>
      <c r="E256" s="20"/>
      <c r="F256" s="20"/>
    </row>
    <row r="257" spans="1:6" ht="12.75" customHeight="1">
      <c r="A257" s="15"/>
      <c r="C257" s="20"/>
      <c r="D257" s="20"/>
      <c r="E257" s="20"/>
      <c r="F257" s="20"/>
    </row>
    <row r="258" spans="1:6" ht="12.75" customHeight="1">
      <c r="A258" s="15"/>
      <c r="C258" s="20"/>
      <c r="D258" s="20"/>
      <c r="E258" s="20"/>
      <c r="F258" s="20"/>
    </row>
    <row r="259" spans="1:6" ht="12.75" customHeight="1">
      <c r="A259" s="15"/>
      <c r="C259" s="20"/>
      <c r="D259" s="20"/>
      <c r="E259" s="20"/>
      <c r="F259" s="20"/>
    </row>
    <row r="260" spans="1:6" ht="12.75" customHeight="1">
      <c r="A260" s="15"/>
      <c r="C260" s="20"/>
      <c r="D260" s="20"/>
      <c r="E260" s="20"/>
      <c r="F260" s="20"/>
    </row>
    <row r="261" spans="1:6" ht="12.75" customHeight="1">
      <c r="A261" s="15"/>
      <c r="C261" s="20"/>
      <c r="D261" s="20"/>
      <c r="E261" s="20"/>
      <c r="F261" s="20"/>
    </row>
    <row r="262" spans="1:6" ht="12.75" customHeight="1">
      <c r="A262" s="15"/>
      <c r="C262" s="20"/>
      <c r="D262" s="20"/>
      <c r="E262" s="20"/>
      <c r="F262" s="20"/>
    </row>
    <row r="263" spans="1:6" ht="12.75" customHeight="1">
      <c r="A263" s="15"/>
      <c r="C263" s="20"/>
      <c r="D263" s="20"/>
      <c r="E263" s="20"/>
      <c r="F263" s="20"/>
    </row>
    <row r="264" spans="1:6" ht="12.75" customHeight="1">
      <c r="A264" s="15"/>
      <c r="C264" s="20"/>
      <c r="D264" s="20"/>
      <c r="E264" s="20"/>
      <c r="F264" s="20"/>
    </row>
    <row r="265" spans="1:6" ht="12.75" customHeight="1">
      <c r="A265" s="15"/>
      <c r="C265" s="20"/>
      <c r="D265" s="20"/>
      <c r="E265" s="20"/>
      <c r="F265" s="20"/>
    </row>
    <row r="266" spans="1:6" ht="12.75" customHeight="1">
      <c r="A266" s="15"/>
      <c r="C266" s="20"/>
      <c r="D266" s="20"/>
      <c r="E266" s="20"/>
      <c r="F266" s="20"/>
    </row>
    <row r="267" spans="1:6" ht="12.75" customHeight="1">
      <c r="A267" s="15"/>
      <c r="C267" s="20"/>
      <c r="D267" s="20"/>
      <c r="E267" s="20"/>
      <c r="F267" s="20"/>
    </row>
    <row r="268" spans="1:6" ht="12.75" customHeight="1">
      <c r="A268" s="15"/>
      <c r="C268" s="20"/>
      <c r="D268" s="20"/>
      <c r="E268" s="20"/>
      <c r="F268" s="20"/>
    </row>
    <row r="269" spans="1:6" ht="12.75" customHeight="1">
      <c r="A269" s="15"/>
      <c r="C269" s="20"/>
      <c r="D269" s="20"/>
      <c r="E269" s="20"/>
      <c r="F269" s="20"/>
    </row>
    <row r="270" spans="1:6" ht="12.75" customHeight="1">
      <c r="A270" s="15"/>
      <c r="C270" s="20"/>
      <c r="D270" s="20"/>
      <c r="E270" s="20"/>
      <c r="F270" s="20"/>
    </row>
    <row r="271" spans="1:6" ht="12.75" customHeight="1">
      <c r="A271" s="15"/>
      <c r="C271" s="20"/>
      <c r="D271" s="20"/>
      <c r="E271" s="20"/>
      <c r="F271" s="20"/>
    </row>
    <row r="272" spans="1:6" ht="12.75" customHeight="1">
      <c r="A272" s="15"/>
      <c r="C272" s="20"/>
      <c r="D272" s="20"/>
      <c r="E272" s="20"/>
      <c r="F272" s="20"/>
    </row>
    <row r="273" spans="1:6" ht="12.75" customHeight="1">
      <c r="A273" s="15"/>
      <c r="C273" s="20"/>
      <c r="D273" s="20"/>
      <c r="E273" s="20"/>
      <c r="F273" s="20"/>
    </row>
    <row r="274" spans="1:6" ht="12.75" customHeight="1"/>
    <row r="275" spans="1:6" ht="12.75" customHeight="1"/>
    <row r="276" spans="1:6" ht="12.75" customHeight="1"/>
    <row r="277" spans="1:6" ht="12.75" customHeight="1"/>
    <row r="278" spans="1:6" ht="12.75" customHeight="1"/>
    <row r="279" spans="1:6" ht="12.75" customHeight="1"/>
    <row r="280" spans="1:6" ht="12.75" customHeight="1"/>
    <row r="281" spans="1:6" ht="12.75" customHeight="1"/>
    <row r="282" spans="1:6" ht="12.75" customHeight="1"/>
    <row r="283" spans="1:6" ht="12.75" customHeight="1"/>
    <row r="284" spans="1:6" ht="12.75" customHeight="1"/>
    <row r="285" spans="1:6" ht="12.75" customHeight="1"/>
    <row r="286" spans="1:6" ht="12.75" customHeight="1"/>
    <row r="287" spans="1:6" ht="12.75" customHeight="1"/>
    <row r="288" spans="1:6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sheetProtection selectLockedCells="1" selectUnlockedCells="1"/>
  <mergeCells count="1">
    <mergeCell ref="A127:B127"/>
  </mergeCells>
  <pageMargins left="0.7" right="0.7" top="0.1388888888888889" bottom="0.75" header="0" footer="0.75"/>
  <pageSetup paperSize="77" firstPageNumber="0" orientation="landscape" horizontalDpi="300" verticalDpi="300"/>
  <headerFooter alignWithMargins="0">
    <oddHeader>&amp;C&amp;10 Intern&amp;1#_x005F_x000D_&amp;10 000000Intern#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F1C5-4BCE-4DE2-BA39-C88F74BEABEE}">
  <dimension ref="A1:J1012"/>
  <sheetViews>
    <sheetView zoomScale="95" zoomScaleNormal="95" workbookViewId="0"/>
  </sheetViews>
  <sheetFormatPr defaultColWidth="13.1875" defaultRowHeight="15" customHeight="1"/>
  <cols>
    <col min="1" max="1" width="7.9375" style="1" customWidth="1"/>
    <col min="2" max="2" width="32.125" style="1" customWidth="1"/>
    <col min="3" max="3" width="11.625" style="1" customWidth="1"/>
    <col min="4" max="4" width="11.5625" style="1" customWidth="1"/>
    <col min="5" max="6" width="13.1875" style="1"/>
    <col min="7" max="7" width="25" style="1" customWidth="1"/>
    <col min="8" max="16384" width="13.1875" style="1"/>
  </cols>
  <sheetData>
    <row r="1" spans="1:7" ht="12.75" customHeight="1">
      <c r="A1" s="2" t="s">
        <v>196</v>
      </c>
      <c r="B1" s="3"/>
      <c r="C1" s="4"/>
      <c r="D1" s="4"/>
    </row>
    <row r="2" spans="1:7" ht="12.75" customHeight="1">
      <c r="A2" s="5" t="s">
        <v>1</v>
      </c>
      <c r="B2" s="6"/>
      <c r="C2" s="7" t="s">
        <v>2</v>
      </c>
      <c r="D2" s="7" t="s">
        <v>3</v>
      </c>
      <c r="E2" s="7" t="s">
        <v>4</v>
      </c>
      <c r="F2" s="7" t="s">
        <v>5</v>
      </c>
      <c r="G2" s="6" t="s">
        <v>147</v>
      </c>
    </row>
    <row r="3" spans="1:7" ht="12.75" customHeight="1">
      <c r="A3" s="8" t="s">
        <v>6</v>
      </c>
      <c r="B3" s="9"/>
      <c r="C3" s="11"/>
      <c r="D3" s="10"/>
      <c r="E3" s="10"/>
      <c r="F3" s="10"/>
      <c r="G3" s="63"/>
    </row>
    <row r="4" spans="1:7" ht="12.75" customHeight="1">
      <c r="A4" s="8" t="s">
        <v>7</v>
      </c>
      <c r="B4" s="9"/>
      <c r="C4" s="10"/>
      <c r="D4" s="10"/>
      <c r="E4" s="10"/>
      <c r="F4" s="10"/>
      <c r="G4" s="9"/>
    </row>
    <row r="5" spans="1:7" ht="12.75" customHeight="1">
      <c r="A5" s="12">
        <v>3010</v>
      </c>
      <c r="B5" s="9" t="s">
        <v>8</v>
      </c>
      <c r="C5" s="10"/>
      <c r="D5" s="10"/>
      <c r="E5" s="10"/>
      <c r="F5" s="10"/>
      <c r="G5" s="9"/>
    </row>
    <row r="6" spans="1:7" ht="12.75" customHeight="1">
      <c r="A6" s="12">
        <v>3011</v>
      </c>
      <c r="B6" s="9" t="s">
        <v>9</v>
      </c>
      <c r="C6" s="10"/>
      <c r="D6" s="10"/>
      <c r="E6" s="10"/>
      <c r="F6" s="10"/>
      <c r="G6" s="9"/>
    </row>
    <row r="7" spans="1:7" ht="12.75" customHeight="1">
      <c r="A7" s="12">
        <v>3012</v>
      </c>
      <c r="B7" s="9" t="s">
        <v>10</v>
      </c>
      <c r="C7" s="10"/>
      <c r="D7" s="10"/>
      <c r="E7" s="10"/>
      <c r="F7" s="10"/>
      <c r="G7" s="9"/>
    </row>
    <row r="8" spans="1:7" ht="12.75" customHeight="1">
      <c r="A8" s="12">
        <v>3013</v>
      </c>
      <c r="B8" s="9" t="s">
        <v>11</v>
      </c>
      <c r="C8" s="10"/>
      <c r="D8" s="10">
        <v>10800</v>
      </c>
      <c r="E8" s="10">
        <v>29513</v>
      </c>
      <c r="F8" s="10"/>
      <c r="G8" s="9"/>
    </row>
    <row r="9" spans="1:7" ht="12.75" customHeight="1">
      <c r="A9" s="12">
        <v>3014</v>
      </c>
      <c r="B9" s="9" t="s">
        <v>12</v>
      </c>
      <c r="C9" s="10"/>
      <c r="D9" s="10"/>
      <c r="E9" s="10"/>
      <c r="F9" s="10"/>
      <c r="G9" s="9"/>
    </row>
    <row r="10" spans="1:7" ht="12.75" customHeight="1">
      <c r="A10" s="12">
        <v>3015</v>
      </c>
      <c r="B10" s="9" t="s">
        <v>13</v>
      </c>
      <c r="C10" s="10"/>
      <c r="D10" s="10">
        <v>2700</v>
      </c>
      <c r="E10" s="10"/>
      <c r="F10" s="10"/>
      <c r="G10" s="9" t="s">
        <v>197</v>
      </c>
    </row>
    <row r="11" spans="1:7" ht="12.75" customHeight="1">
      <c r="A11" s="12">
        <v>3016</v>
      </c>
      <c r="B11" s="9" t="s">
        <v>14</v>
      </c>
      <c r="C11" s="10"/>
      <c r="D11" s="10"/>
      <c r="E11" s="10"/>
      <c r="F11" s="10"/>
      <c r="G11" s="9"/>
    </row>
    <row r="12" spans="1:7" ht="12.75" customHeight="1">
      <c r="A12" s="12">
        <v>3017</v>
      </c>
      <c r="B12" s="9" t="s">
        <v>148</v>
      </c>
      <c r="C12" s="10"/>
      <c r="D12" s="10"/>
      <c r="E12" s="10"/>
      <c r="F12" s="10"/>
      <c r="G12" s="9"/>
    </row>
    <row r="13" spans="1:7" ht="12.75" customHeight="1">
      <c r="A13" s="12">
        <v>3018</v>
      </c>
      <c r="B13" s="9" t="s">
        <v>16</v>
      </c>
      <c r="C13" s="10"/>
      <c r="D13" s="10"/>
      <c r="E13" s="10"/>
      <c r="F13" s="10"/>
      <c r="G13" s="9"/>
    </row>
    <row r="14" spans="1:7" ht="12.75" customHeight="1">
      <c r="A14" s="12">
        <v>3020</v>
      </c>
      <c r="B14" s="9" t="s">
        <v>17</v>
      </c>
      <c r="C14" s="10"/>
      <c r="D14" s="10">
        <v>1500</v>
      </c>
      <c r="E14" s="10"/>
      <c r="F14" s="10"/>
      <c r="G14" s="9" t="s">
        <v>198</v>
      </c>
    </row>
    <row r="15" spans="1:7" ht="12.75" customHeight="1">
      <c r="A15" s="12">
        <v>3021</v>
      </c>
      <c r="B15" s="9" t="s">
        <v>18</v>
      </c>
      <c r="C15" s="10"/>
      <c r="D15" s="10"/>
      <c r="E15" s="10"/>
      <c r="F15" s="10"/>
      <c r="G15" s="9"/>
    </row>
    <row r="16" spans="1:7" ht="12.75" customHeight="1">
      <c r="A16" s="12">
        <v>3022</v>
      </c>
      <c r="B16" s="9" t="s">
        <v>19</v>
      </c>
      <c r="C16" s="10">
        <v>18000</v>
      </c>
      <c r="D16" s="10">
        <v>19200</v>
      </c>
      <c r="E16" s="10"/>
      <c r="F16" s="10"/>
      <c r="G16" s="9" t="s">
        <v>199</v>
      </c>
    </row>
    <row r="17" spans="1:7" ht="12.75" customHeight="1">
      <c r="A17" s="12">
        <v>3023</v>
      </c>
      <c r="B17" s="9" t="s">
        <v>20</v>
      </c>
      <c r="C17" s="10">
        <v>9300</v>
      </c>
      <c r="D17" s="10"/>
      <c r="E17" s="10"/>
      <c r="F17" s="10"/>
      <c r="G17" s="9"/>
    </row>
    <row r="18" spans="1:7" ht="12.75" customHeight="1">
      <c r="A18" s="12">
        <v>3024</v>
      </c>
      <c r="B18" s="9" t="s">
        <v>21</v>
      </c>
      <c r="C18" s="10"/>
      <c r="D18" s="10"/>
      <c r="E18" s="10"/>
      <c r="F18" s="10"/>
      <c r="G18" s="9"/>
    </row>
    <row r="19" spans="1:7" ht="12.75" customHeight="1">
      <c r="A19" s="12">
        <v>3025</v>
      </c>
      <c r="B19" s="9" t="s">
        <v>22</v>
      </c>
      <c r="C19" s="10">
        <v>3150</v>
      </c>
      <c r="D19" s="10"/>
      <c r="E19" s="10"/>
      <c r="F19" s="10"/>
      <c r="G19" s="9"/>
    </row>
    <row r="20" spans="1:7" ht="12.75" customHeight="1">
      <c r="A20" s="12">
        <v>3026</v>
      </c>
      <c r="B20" s="9" t="s">
        <v>150</v>
      </c>
      <c r="C20" s="10"/>
      <c r="D20" s="10"/>
      <c r="E20" s="10"/>
      <c r="F20" s="10"/>
      <c r="G20" s="9"/>
    </row>
    <row r="21" spans="1:7" ht="12.75" customHeight="1">
      <c r="A21" s="12">
        <v>3028</v>
      </c>
      <c r="B21" s="9" t="s">
        <v>24</v>
      </c>
      <c r="C21" s="10"/>
      <c r="D21" s="10"/>
      <c r="E21" s="10"/>
      <c r="F21" s="10"/>
      <c r="G21" s="9"/>
    </row>
    <row r="22" spans="1:7" ht="12.75" customHeight="1">
      <c r="A22" s="12">
        <v>3029</v>
      </c>
      <c r="B22" s="9" t="s">
        <v>161</v>
      </c>
      <c r="C22" s="10"/>
      <c r="D22" s="10"/>
      <c r="E22" s="10"/>
      <c r="F22" s="10"/>
      <c r="G22" s="9"/>
    </row>
    <row r="23" spans="1:7" ht="12.75" customHeight="1">
      <c r="A23" s="12">
        <v>3030</v>
      </c>
      <c r="B23" s="9" t="s">
        <v>26</v>
      </c>
      <c r="C23" s="10"/>
      <c r="D23" s="10"/>
      <c r="E23" s="10"/>
      <c r="F23" s="10"/>
      <c r="G23" s="9"/>
    </row>
    <row r="24" spans="1:7" ht="12.75" customHeight="1">
      <c r="A24" s="12">
        <v>3040</v>
      </c>
      <c r="B24" s="9" t="s">
        <v>27</v>
      </c>
      <c r="C24" s="10"/>
      <c r="D24" s="10"/>
      <c r="E24" s="10"/>
      <c r="F24" s="10"/>
      <c r="G24" s="9"/>
    </row>
    <row r="25" spans="1:7" ht="12.75" customHeight="1">
      <c r="A25" s="12">
        <v>3050</v>
      </c>
      <c r="B25" s="9" t="s">
        <v>28</v>
      </c>
      <c r="C25" s="10"/>
      <c r="D25" s="10"/>
      <c r="E25" s="10"/>
      <c r="F25" s="10"/>
      <c r="G25" s="9"/>
    </row>
    <row r="26" spans="1:7" ht="12.75" customHeight="1">
      <c r="A26" s="12">
        <v>3051</v>
      </c>
      <c r="B26" s="9" t="s">
        <v>29</v>
      </c>
      <c r="C26" s="10"/>
      <c r="D26" s="10"/>
      <c r="E26" s="10"/>
      <c r="F26" s="10"/>
      <c r="G26" s="9"/>
    </row>
    <row r="27" spans="1:7" ht="12.75" customHeight="1">
      <c r="A27" s="12">
        <v>3055</v>
      </c>
      <c r="B27" s="9" t="s">
        <v>30</v>
      </c>
      <c r="C27" s="10"/>
      <c r="D27" s="10"/>
      <c r="E27" s="10"/>
      <c r="F27" s="10"/>
      <c r="G27" s="9"/>
    </row>
    <row r="28" spans="1:7" ht="12.75" customHeight="1">
      <c r="A28" s="12">
        <v>3740</v>
      </c>
      <c r="B28" s="9" t="s">
        <v>31</v>
      </c>
      <c r="C28" s="10"/>
      <c r="D28" s="10"/>
      <c r="E28" s="10"/>
      <c r="F28" s="10"/>
      <c r="G28" s="9"/>
    </row>
    <row r="29" spans="1:7" ht="12.75" customHeight="1">
      <c r="A29" s="8" t="s">
        <v>32</v>
      </c>
      <c r="B29" s="8"/>
      <c r="C29" s="10">
        <f>SUM(C5:C28)</f>
        <v>30450</v>
      </c>
      <c r="D29" s="10">
        <f>SUM(D5:D28)</f>
        <v>34200</v>
      </c>
      <c r="E29" s="10">
        <f>SUM(E5:E28)</f>
        <v>29513</v>
      </c>
      <c r="F29" s="10">
        <f>SUM(F5:F28)</f>
        <v>0</v>
      </c>
      <c r="G29" s="9"/>
    </row>
    <row r="30" spans="1:7" ht="12.75" customHeight="1">
      <c r="A30" s="15"/>
      <c r="B30" s="2"/>
      <c r="C30" s="20"/>
      <c r="D30" s="20"/>
      <c r="E30" s="20"/>
      <c r="F30" s="20"/>
      <c r="G30" s="13"/>
    </row>
    <row r="31" spans="1:7" ht="12.75" customHeight="1">
      <c r="A31" s="16" t="s">
        <v>33</v>
      </c>
      <c r="B31" s="17"/>
      <c r="C31" s="39"/>
      <c r="D31" s="39"/>
      <c r="E31" s="39"/>
      <c r="F31" s="39"/>
      <c r="G31" s="42"/>
    </row>
    <row r="32" spans="1:7" ht="12.75" customHeight="1">
      <c r="A32" s="16">
        <v>3985</v>
      </c>
      <c r="B32" s="19" t="s">
        <v>34</v>
      </c>
      <c r="C32" s="10"/>
      <c r="D32" s="10"/>
      <c r="E32" s="10"/>
      <c r="F32" s="10"/>
      <c r="G32" s="42"/>
    </row>
    <row r="33" spans="1:7" ht="12.75" customHeight="1">
      <c r="A33" s="16">
        <v>3986</v>
      </c>
      <c r="B33" s="19" t="s">
        <v>35</v>
      </c>
      <c r="C33" s="10"/>
      <c r="D33" s="10"/>
      <c r="E33" s="10"/>
      <c r="F33" s="10"/>
      <c r="G33" s="42"/>
    </row>
    <row r="34" spans="1:7" ht="12.75" customHeight="1">
      <c r="A34" s="16">
        <v>3987</v>
      </c>
      <c r="B34" s="19" t="s">
        <v>36</v>
      </c>
      <c r="C34" s="10"/>
      <c r="D34" s="10"/>
      <c r="E34" s="10"/>
      <c r="F34" s="10"/>
      <c r="G34" s="42"/>
    </row>
    <row r="35" spans="1:7" ht="12.75" customHeight="1">
      <c r="A35" s="16">
        <v>3988</v>
      </c>
      <c r="B35" s="19" t="s">
        <v>37</v>
      </c>
      <c r="C35" s="10"/>
      <c r="D35" s="10"/>
      <c r="E35" s="10"/>
      <c r="F35" s="10"/>
      <c r="G35" s="42"/>
    </row>
    <row r="36" spans="1:7" ht="12.75" customHeight="1">
      <c r="A36" s="12">
        <v>3989</v>
      </c>
      <c r="B36" s="12" t="s">
        <v>38</v>
      </c>
      <c r="C36" s="10"/>
      <c r="D36" s="10"/>
      <c r="E36" s="10"/>
      <c r="F36" s="10"/>
      <c r="G36" s="9"/>
    </row>
    <row r="37" spans="1:7" ht="12.75" customHeight="1">
      <c r="A37" s="12">
        <v>3990</v>
      </c>
      <c r="B37" s="12" t="s">
        <v>39</v>
      </c>
      <c r="C37" s="10"/>
      <c r="D37" s="10"/>
      <c r="E37" s="10"/>
      <c r="F37" s="10"/>
      <c r="G37" s="9"/>
    </row>
    <row r="38" spans="1:7" ht="12.75" customHeight="1">
      <c r="A38" s="8" t="s">
        <v>40</v>
      </c>
      <c r="B38" s="8"/>
      <c r="C38" s="10">
        <f>SUM(C32:C37)</f>
        <v>0</v>
      </c>
      <c r="D38" s="10">
        <f>SUM(D32:D37)</f>
        <v>0</v>
      </c>
      <c r="E38" s="10">
        <f>SUM(E32:E37)</f>
        <v>0</v>
      </c>
      <c r="F38" s="10">
        <f>SUM(F32:F37)</f>
        <v>0</v>
      </c>
      <c r="G38" s="9"/>
    </row>
    <row r="39" spans="1:7" ht="12.75" customHeight="1">
      <c r="A39" s="15"/>
      <c r="B39" s="2"/>
      <c r="C39" s="10"/>
      <c r="D39" s="10"/>
      <c r="E39" s="10"/>
      <c r="F39" s="10"/>
      <c r="G39" s="13"/>
    </row>
    <row r="40" spans="1:7" ht="12.75" customHeight="1">
      <c r="A40" s="2" t="s">
        <v>41</v>
      </c>
      <c r="B40" s="3"/>
      <c r="C40" s="10">
        <f>SUM(C29,C38)</f>
        <v>30450</v>
      </c>
      <c r="D40" s="10">
        <f>SUM(D29,D38)</f>
        <v>34200</v>
      </c>
      <c r="E40" s="10">
        <f>SUM(E29,E38)</f>
        <v>29513</v>
      </c>
      <c r="F40" s="10">
        <f>SUM(F29,F38)</f>
        <v>0</v>
      </c>
      <c r="G40" s="3"/>
    </row>
    <row r="41" spans="1:7" ht="12.75" customHeight="1">
      <c r="A41" s="2"/>
      <c r="B41" s="3"/>
      <c r="C41" s="20"/>
      <c r="D41" s="20"/>
      <c r="E41" s="20"/>
      <c r="F41" s="20"/>
      <c r="G41" s="3"/>
    </row>
    <row r="42" spans="1:7" ht="12.75" customHeight="1">
      <c r="A42" s="8" t="s">
        <v>42</v>
      </c>
      <c r="B42" s="21"/>
      <c r="C42" s="10"/>
      <c r="D42" s="10"/>
      <c r="E42" s="10"/>
      <c r="F42" s="10"/>
      <c r="G42" s="9"/>
    </row>
    <row r="43" spans="1:7" ht="12.75" customHeight="1">
      <c r="A43" s="8" t="s">
        <v>43</v>
      </c>
      <c r="B43" s="21"/>
      <c r="C43" s="10"/>
      <c r="D43" s="10"/>
      <c r="E43" s="10"/>
      <c r="F43" s="10"/>
      <c r="G43" s="9"/>
    </row>
    <row r="44" spans="1:7" ht="12.75" customHeight="1">
      <c r="A44" s="12">
        <v>4010</v>
      </c>
      <c r="B44" s="9" t="s">
        <v>44</v>
      </c>
      <c r="C44" s="10"/>
      <c r="D44" s="10"/>
      <c r="E44" s="10"/>
      <c r="F44" s="10"/>
      <c r="G44" s="9"/>
    </row>
    <row r="45" spans="1:7" ht="12.75" customHeight="1">
      <c r="A45" s="12">
        <v>4011</v>
      </c>
      <c r="B45" s="9" t="s">
        <v>45</v>
      </c>
      <c r="C45" s="10"/>
      <c r="D45" s="10"/>
      <c r="E45" s="10"/>
      <c r="F45" s="10"/>
      <c r="G45" s="9"/>
    </row>
    <row r="46" spans="1:7" ht="12.75" customHeight="1">
      <c r="A46" s="12">
        <v>4012</v>
      </c>
      <c r="B46" s="9" t="s">
        <v>46</v>
      </c>
      <c r="C46" s="10"/>
      <c r="D46" s="10"/>
      <c r="E46" s="10"/>
      <c r="F46" s="10"/>
      <c r="G46" s="9"/>
    </row>
    <row r="47" spans="1:7" ht="12.75" customHeight="1">
      <c r="A47" s="12">
        <v>4019</v>
      </c>
      <c r="B47" s="9" t="s">
        <v>47</v>
      </c>
      <c r="C47" s="10"/>
      <c r="D47" s="10"/>
      <c r="E47" s="10"/>
      <c r="F47" s="10"/>
      <c r="G47" s="9"/>
    </row>
    <row r="48" spans="1:7" ht="12.75" customHeight="1">
      <c r="A48" s="12">
        <v>4055</v>
      </c>
      <c r="B48" s="9" t="s">
        <v>48</v>
      </c>
      <c r="C48" s="10"/>
      <c r="D48" s="10"/>
      <c r="E48" s="10"/>
      <c r="F48" s="10"/>
      <c r="G48" s="9"/>
    </row>
    <row r="49" spans="1:7" ht="12.75" customHeight="1">
      <c r="A49" s="8" t="s">
        <v>49</v>
      </c>
      <c r="B49" s="21"/>
      <c r="C49" s="10">
        <f>SUM(C44:C48)</f>
        <v>0</v>
      </c>
      <c r="D49" s="10">
        <f>SUM(D44:D48)</f>
        <v>0</v>
      </c>
      <c r="E49" s="10">
        <f>SUM(E44:E48)</f>
        <v>0</v>
      </c>
      <c r="F49" s="10">
        <f>SUM(F44:F48)</f>
        <v>0</v>
      </c>
      <c r="G49" s="9"/>
    </row>
    <row r="50" spans="1:7" ht="12.75" customHeight="1">
      <c r="A50" s="15"/>
      <c r="B50" s="3"/>
      <c r="C50" s="10"/>
      <c r="D50" s="10"/>
      <c r="E50" s="10"/>
      <c r="F50" s="10"/>
      <c r="G50" s="13"/>
    </row>
    <row r="51" spans="1:7" ht="12.75" customHeight="1">
      <c r="A51" s="3" t="s">
        <v>50</v>
      </c>
      <c r="B51" s="3"/>
      <c r="C51" s="10">
        <f>SUM(C40,C49)</f>
        <v>30450</v>
      </c>
      <c r="D51" s="10">
        <f>SUM(D40,D49)</f>
        <v>34200</v>
      </c>
      <c r="E51" s="10">
        <f>SUM(E40,E49)</f>
        <v>29513</v>
      </c>
      <c r="F51" s="10">
        <f>SUM(F40,F49)</f>
        <v>0</v>
      </c>
    </row>
    <row r="52" spans="1:7" ht="12.75" customHeight="1">
      <c r="A52" s="5" t="s">
        <v>1</v>
      </c>
      <c r="B52" s="6"/>
      <c r="C52" s="7" t="s">
        <v>172</v>
      </c>
      <c r="D52" s="7" t="s">
        <v>173</v>
      </c>
      <c r="E52" s="7" t="s">
        <v>4</v>
      </c>
      <c r="F52" s="7" t="s">
        <v>5</v>
      </c>
      <c r="G52" s="6" t="s">
        <v>147</v>
      </c>
    </row>
    <row r="53" spans="1:7" ht="12.75" customHeight="1">
      <c r="A53" s="8" t="s">
        <v>51</v>
      </c>
      <c r="B53" s="21"/>
      <c r="C53" s="10"/>
      <c r="D53" s="10"/>
      <c r="E53" s="10"/>
      <c r="F53" s="10"/>
      <c r="G53" s="9"/>
    </row>
    <row r="54" spans="1:7" ht="12.75" customHeight="1">
      <c r="A54" s="12">
        <v>5011</v>
      </c>
      <c r="B54" s="9" t="s">
        <v>52</v>
      </c>
      <c r="C54" s="10"/>
      <c r="D54" s="10"/>
      <c r="E54" s="10"/>
      <c r="F54" s="10"/>
      <c r="G54" s="9"/>
    </row>
    <row r="55" spans="1:7" ht="12.75" customHeight="1">
      <c r="A55" s="12">
        <v>5012</v>
      </c>
      <c r="B55" s="9" t="s">
        <v>54</v>
      </c>
      <c r="C55" s="10"/>
      <c r="D55" s="10"/>
      <c r="E55" s="10"/>
      <c r="F55" s="10"/>
      <c r="G55" s="9"/>
    </row>
    <row r="56" spans="1:7" ht="12.75" customHeight="1">
      <c r="A56" s="12">
        <v>5013</v>
      </c>
      <c r="B56" s="9" t="s">
        <v>55</v>
      </c>
      <c r="C56" s="10"/>
      <c r="D56" s="10"/>
      <c r="E56" s="10"/>
      <c r="F56" s="10"/>
      <c r="G56" s="9"/>
    </row>
    <row r="57" spans="1:7" ht="12.75" customHeight="1">
      <c r="A57" s="12">
        <v>5014</v>
      </c>
      <c r="B57" s="9" t="s">
        <v>56</v>
      </c>
      <c r="C57" s="10"/>
      <c r="D57" s="10"/>
      <c r="E57" s="10"/>
      <c r="F57" s="10"/>
      <c r="G57" s="9"/>
    </row>
    <row r="58" spans="1:7" ht="12.75" customHeight="1">
      <c r="A58" s="12">
        <v>5050</v>
      </c>
      <c r="B58" s="9" t="s">
        <v>57</v>
      </c>
      <c r="C58" s="10"/>
      <c r="D58" s="10"/>
      <c r="E58" s="10"/>
      <c r="F58" s="10"/>
      <c r="G58" s="9"/>
    </row>
    <row r="59" spans="1:7" ht="12.75" customHeight="1">
      <c r="A59" s="12">
        <v>5060</v>
      </c>
      <c r="B59" s="9" t="s">
        <v>58</v>
      </c>
      <c r="C59" s="10"/>
      <c r="D59" s="10"/>
      <c r="E59" s="10"/>
      <c r="F59" s="10"/>
      <c r="G59" s="9"/>
    </row>
    <row r="60" spans="1:7" ht="12.75" customHeight="1">
      <c r="A60" s="12">
        <v>5070</v>
      </c>
      <c r="B60" s="9" t="s">
        <v>59</v>
      </c>
      <c r="C60" s="10"/>
      <c r="D60" s="10"/>
      <c r="E60" s="10"/>
      <c r="F60" s="10"/>
      <c r="G60" s="9"/>
    </row>
    <row r="61" spans="1:7" ht="12.75" customHeight="1">
      <c r="A61" s="12">
        <v>5080</v>
      </c>
      <c r="B61" s="9" t="s">
        <v>60</v>
      </c>
      <c r="C61" s="10"/>
      <c r="D61" s="10"/>
      <c r="E61" s="10"/>
      <c r="F61" s="10"/>
      <c r="G61" s="9"/>
    </row>
    <row r="62" spans="1:7" ht="12.75" customHeight="1">
      <c r="A62" s="12">
        <v>5090</v>
      </c>
      <c r="B62" s="9" t="s">
        <v>61</v>
      </c>
      <c r="C62" s="10"/>
      <c r="D62" s="10"/>
      <c r="E62" s="10">
        <v>-332</v>
      </c>
      <c r="F62" s="10"/>
      <c r="G62" s="9"/>
    </row>
    <row r="63" spans="1:7" ht="12.75" customHeight="1">
      <c r="A63" s="12">
        <v>5160</v>
      </c>
      <c r="B63" s="9" t="s">
        <v>62</v>
      </c>
      <c r="C63" s="10"/>
      <c r="D63" s="10"/>
      <c r="E63" s="10"/>
      <c r="F63" s="10"/>
      <c r="G63" s="9"/>
    </row>
    <row r="64" spans="1:7" ht="12.75" customHeight="1">
      <c r="A64" s="12">
        <v>5210</v>
      </c>
      <c r="B64" s="9" t="s">
        <v>63</v>
      </c>
      <c r="C64" s="10"/>
      <c r="D64" s="10"/>
      <c r="E64" s="10"/>
      <c r="F64" s="10"/>
      <c r="G64" s="21"/>
    </row>
    <row r="65" spans="1:7" ht="12.75" customHeight="1">
      <c r="A65" s="12">
        <v>5220</v>
      </c>
      <c r="B65" s="9" t="s">
        <v>64</v>
      </c>
      <c r="C65" s="10"/>
      <c r="D65" s="10"/>
      <c r="E65" s="10"/>
      <c r="F65" s="10"/>
      <c r="G65" s="21"/>
    </row>
    <row r="66" spans="1:7" ht="12.75" customHeight="1">
      <c r="A66" s="12">
        <v>5290</v>
      </c>
      <c r="B66" s="9" t="s">
        <v>65</v>
      </c>
      <c r="C66" s="10"/>
      <c r="D66" s="10"/>
      <c r="E66" s="10"/>
      <c r="F66" s="10"/>
      <c r="G66" s="9"/>
    </row>
    <row r="67" spans="1:7" ht="12.75" customHeight="1">
      <c r="A67" s="12">
        <v>5310</v>
      </c>
      <c r="B67" s="9" t="s">
        <v>66</v>
      </c>
      <c r="C67" s="10"/>
      <c r="D67" s="10"/>
      <c r="E67" s="10"/>
      <c r="F67" s="10"/>
      <c r="G67" s="9"/>
    </row>
    <row r="68" spans="1:7" ht="12.75" customHeight="1">
      <c r="A68" s="12">
        <v>5410</v>
      </c>
      <c r="B68" s="9" t="s">
        <v>67</v>
      </c>
      <c r="C68" s="10"/>
      <c r="D68" s="10"/>
      <c r="E68" s="10"/>
      <c r="F68" s="10"/>
      <c r="G68" s="9"/>
    </row>
    <row r="69" spans="1:7" ht="12.75" customHeight="1">
      <c r="A69" s="12">
        <v>5422</v>
      </c>
      <c r="B69" s="9" t="s">
        <v>68</v>
      </c>
      <c r="C69" s="10"/>
      <c r="D69" s="10"/>
      <c r="E69" s="10"/>
      <c r="F69" s="10"/>
      <c r="G69" s="9"/>
    </row>
    <row r="70" spans="1:7" ht="12.75" customHeight="1">
      <c r="A70" s="12">
        <v>5460</v>
      </c>
      <c r="B70" s="9" t="s">
        <v>69</v>
      </c>
      <c r="C70" s="10"/>
      <c r="D70" s="10"/>
      <c r="E70" s="10"/>
      <c r="F70" s="10"/>
      <c r="G70" s="9"/>
    </row>
    <row r="71" spans="1:7" ht="12.75" customHeight="1">
      <c r="A71" s="12">
        <v>5461</v>
      </c>
      <c r="B71" s="9" t="s">
        <v>70</v>
      </c>
      <c r="C71" s="10"/>
      <c r="D71" s="10"/>
      <c r="E71" s="10"/>
      <c r="F71" s="10"/>
      <c r="G71" s="9"/>
    </row>
    <row r="72" spans="1:7" ht="12.75" customHeight="1">
      <c r="A72" s="12">
        <v>5469</v>
      </c>
      <c r="B72" s="9" t="s">
        <v>71</v>
      </c>
      <c r="C72" s="10"/>
      <c r="D72" s="10"/>
      <c r="E72" s="10"/>
      <c r="F72" s="10"/>
      <c r="G72" s="9"/>
    </row>
    <row r="73" spans="1:7" ht="12.75" customHeight="1">
      <c r="A73" s="12">
        <v>5471</v>
      </c>
      <c r="B73" s="9" t="s">
        <v>72</v>
      </c>
      <c r="C73" s="10"/>
      <c r="D73" s="10"/>
      <c r="E73" s="10">
        <v>-450</v>
      </c>
      <c r="F73" s="10"/>
      <c r="G73" s="9" t="s">
        <v>200</v>
      </c>
    </row>
    <row r="74" spans="1:7" ht="12.75" customHeight="1">
      <c r="A74" s="12">
        <v>5472</v>
      </c>
      <c r="B74" s="9" t="s">
        <v>73</v>
      </c>
      <c r="C74" s="10"/>
      <c r="D74" s="10">
        <v>-210</v>
      </c>
      <c r="E74" s="10"/>
      <c r="F74" s="10"/>
      <c r="G74" s="9" t="s">
        <v>201</v>
      </c>
    </row>
    <row r="75" spans="1:7" ht="12.75" customHeight="1">
      <c r="A75" s="12">
        <v>5500</v>
      </c>
      <c r="B75" s="9" t="s">
        <v>74</v>
      </c>
      <c r="C75" s="10"/>
      <c r="D75" s="10"/>
      <c r="E75" s="10"/>
      <c r="F75" s="10"/>
      <c r="G75" s="9"/>
    </row>
    <row r="76" spans="1:7" ht="12.75" customHeight="1">
      <c r="A76" s="12">
        <v>5611</v>
      </c>
      <c r="B76" s="9" t="s">
        <v>75</v>
      </c>
      <c r="C76" s="10"/>
      <c r="D76" s="10"/>
      <c r="E76" s="10"/>
      <c r="F76" s="10"/>
      <c r="G76" s="9"/>
    </row>
    <row r="77" spans="1:7" ht="12.75" customHeight="1">
      <c r="A77" s="12">
        <v>5800</v>
      </c>
      <c r="B77" s="9" t="s">
        <v>76</v>
      </c>
      <c r="C77" s="10"/>
      <c r="D77" s="10"/>
      <c r="E77" s="10"/>
      <c r="F77" s="10"/>
      <c r="G77" s="9"/>
    </row>
    <row r="78" spans="1:7" ht="12.75" customHeight="1">
      <c r="A78" s="12">
        <v>5801</v>
      </c>
      <c r="B78" s="9" t="s">
        <v>77</v>
      </c>
      <c r="C78" s="10"/>
      <c r="D78" s="10"/>
      <c r="E78" s="10"/>
      <c r="F78" s="10"/>
      <c r="G78" s="9"/>
    </row>
    <row r="79" spans="1:7" ht="12.75" customHeight="1">
      <c r="A79" s="12">
        <v>5802</v>
      </c>
      <c r="B79" s="9" t="s">
        <v>78</v>
      </c>
      <c r="C79" s="10">
        <v>-280</v>
      </c>
      <c r="D79" s="10">
        <v>-250</v>
      </c>
      <c r="E79" s="10"/>
      <c r="F79" s="10"/>
      <c r="G79" s="9"/>
    </row>
    <row r="80" spans="1:7" ht="12.75" customHeight="1">
      <c r="A80" s="12">
        <v>5803</v>
      </c>
      <c r="B80" s="9" t="s">
        <v>79</v>
      </c>
      <c r="C80" s="10">
        <v>-500</v>
      </c>
      <c r="D80" s="10">
        <v>-500</v>
      </c>
      <c r="E80" s="10">
        <v>-1045</v>
      </c>
      <c r="F80" s="10"/>
      <c r="G80" s="9" t="s">
        <v>202</v>
      </c>
    </row>
    <row r="81" spans="1:7" ht="12.75" customHeight="1">
      <c r="A81" s="12">
        <v>5804</v>
      </c>
      <c r="B81" s="9" t="s">
        <v>80</v>
      </c>
      <c r="C81" s="10"/>
      <c r="D81" s="10"/>
      <c r="E81" s="10"/>
      <c r="F81" s="10"/>
      <c r="G81" s="9"/>
    </row>
    <row r="82" spans="1:7" ht="12.75" customHeight="1">
      <c r="A82" s="12">
        <v>5805</v>
      </c>
      <c r="B82" s="9" t="s">
        <v>81</v>
      </c>
      <c r="C82" s="10"/>
      <c r="D82" s="10"/>
      <c r="E82" s="10"/>
      <c r="F82" s="10"/>
      <c r="G82" s="9"/>
    </row>
    <row r="83" spans="1:7" ht="12.75" customHeight="1">
      <c r="A83" s="12">
        <v>5806</v>
      </c>
      <c r="B83" s="9" t="s">
        <v>82</v>
      </c>
      <c r="C83" s="10"/>
      <c r="D83" s="10"/>
      <c r="E83" s="10"/>
      <c r="F83" s="10"/>
      <c r="G83" s="9"/>
    </row>
    <row r="84" spans="1:7" ht="12.75" customHeight="1">
      <c r="A84" s="12">
        <v>5807</v>
      </c>
      <c r="B84" s="9" t="s">
        <v>83</v>
      </c>
      <c r="C84" s="10"/>
      <c r="D84" s="10"/>
      <c r="E84" s="10"/>
      <c r="F84" s="10"/>
      <c r="G84" s="9"/>
    </row>
    <row r="85" spans="1:7" ht="12.75" customHeight="1">
      <c r="A85" s="12">
        <v>5810</v>
      </c>
      <c r="B85" s="9" t="s">
        <v>84</v>
      </c>
      <c r="C85" s="10">
        <v>-860</v>
      </c>
      <c r="D85" s="10">
        <v>-3000</v>
      </c>
      <c r="E85" s="10"/>
      <c r="F85" s="10"/>
      <c r="G85" s="9" t="s">
        <v>202</v>
      </c>
    </row>
    <row r="86" spans="1:7" ht="12.75" customHeight="1">
      <c r="A86" s="12">
        <v>5831</v>
      </c>
      <c r="B86" s="9" t="s">
        <v>85</v>
      </c>
      <c r="C86" s="10"/>
      <c r="D86" s="10"/>
      <c r="E86" s="10"/>
      <c r="F86" s="10"/>
      <c r="G86" s="9"/>
    </row>
    <row r="87" spans="1:7" ht="12.75" customHeight="1">
      <c r="A87" s="12">
        <v>5910</v>
      </c>
      <c r="B87" s="9" t="s">
        <v>86</v>
      </c>
      <c r="C87" s="10"/>
      <c r="D87" s="10"/>
      <c r="E87" s="10"/>
      <c r="F87" s="10"/>
      <c r="G87" s="9"/>
    </row>
    <row r="88" spans="1:7" ht="12.75" customHeight="1">
      <c r="A88" s="12">
        <v>5931</v>
      </c>
      <c r="B88" s="9" t="s">
        <v>87</v>
      </c>
      <c r="C88" s="10"/>
      <c r="D88" s="10"/>
      <c r="E88" s="10">
        <v>-399</v>
      </c>
      <c r="F88" s="10"/>
      <c r="G88" s="63"/>
    </row>
    <row r="89" spans="1:7" ht="12.75" customHeight="1">
      <c r="A89" s="12">
        <v>5933</v>
      </c>
      <c r="B89" s="9" t="s">
        <v>88</v>
      </c>
      <c r="C89" s="10"/>
      <c r="D89" s="10"/>
      <c r="E89" s="10"/>
      <c r="F89" s="10"/>
      <c r="G89" s="9"/>
    </row>
    <row r="90" spans="1:7" ht="12.75" customHeight="1">
      <c r="A90" s="12">
        <v>5934</v>
      </c>
      <c r="B90" s="9" t="s">
        <v>89</v>
      </c>
      <c r="C90" s="10"/>
      <c r="D90" s="10"/>
      <c r="E90" s="10"/>
      <c r="F90" s="10"/>
      <c r="G90" s="9"/>
    </row>
    <row r="91" spans="1:7" ht="12.75" customHeight="1">
      <c r="A91" s="12">
        <v>5935</v>
      </c>
      <c r="B91" s="9" t="s">
        <v>90</v>
      </c>
      <c r="C91" s="10"/>
      <c r="D91" s="10"/>
      <c r="E91" s="10"/>
      <c r="F91" s="10"/>
      <c r="G91" s="9"/>
    </row>
    <row r="92" spans="1:7" ht="12.75" customHeight="1">
      <c r="A92" s="12">
        <v>5936</v>
      </c>
      <c r="B92" s="9" t="s">
        <v>91</v>
      </c>
      <c r="C92" s="10"/>
      <c r="D92" s="10"/>
      <c r="E92" s="10">
        <f>-(600+538)</f>
        <v>-1138</v>
      </c>
      <c r="F92" s="10"/>
      <c r="G92" s="9"/>
    </row>
    <row r="93" spans="1:7" ht="12.75" customHeight="1">
      <c r="A93" s="12">
        <v>5943</v>
      </c>
      <c r="B93" s="9" t="s">
        <v>92</v>
      </c>
      <c r="C93" s="10"/>
      <c r="D93" s="10"/>
      <c r="E93" s="10"/>
      <c r="F93" s="10"/>
      <c r="G93" s="9"/>
    </row>
    <row r="94" spans="1:7" ht="12.75" customHeight="1">
      <c r="A94" s="5" t="s">
        <v>1</v>
      </c>
      <c r="B94" s="6"/>
      <c r="C94" s="7" t="s">
        <v>2</v>
      </c>
      <c r="D94" s="7" t="s">
        <v>3</v>
      </c>
      <c r="E94" s="7" t="s">
        <v>4</v>
      </c>
      <c r="F94" s="7" t="s">
        <v>5</v>
      </c>
      <c r="G94" s="6" t="s">
        <v>147</v>
      </c>
    </row>
    <row r="95" spans="1:7" ht="12.75" customHeight="1">
      <c r="A95" s="12">
        <v>5945</v>
      </c>
      <c r="B95" s="9" t="s">
        <v>93</v>
      </c>
      <c r="C95" s="10">
        <v>-300.2</v>
      </c>
      <c r="D95" s="10">
        <v>-500</v>
      </c>
      <c r="E95" s="10">
        <v>-448.5</v>
      </c>
      <c r="F95" s="10"/>
      <c r="G95" s="9" t="s">
        <v>203</v>
      </c>
    </row>
    <row r="96" spans="1:7" ht="12.75" customHeight="1">
      <c r="A96" s="12">
        <v>6041</v>
      </c>
      <c r="B96" s="9" t="s">
        <v>94</v>
      </c>
      <c r="C96" s="10"/>
      <c r="D96" s="10"/>
      <c r="E96" s="10"/>
      <c r="F96" s="10"/>
      <c r="G96" s="9"/>
    </row>
    <row r="97" spans="1:7" ht="12.75" customHeight="1">
      <c r="A97" s="12">
        <v>6043</v>
      </c>
      <c r="B97" s="9" t="s">
        <v>95</v>
      </c>
      <c r="C97" s="10"/>
      <c r="D97" s="10"/>
      <c r="E97" s="10"/>
      <c r="F97" s="10"/>
      <c r="G97" s="9"/>
    </row>
    <row r="98" spans="1:7" ht="12.75" customHeight="1">
      <c r="A98" s="12">
        <v>6072</v>
      </c>
      <c r="B98" s="9" t="s">
        <v>96</v>
      </c>
      <c r="C98" s="10"/>
      <c r="D98" s="10"/>
      <c r="E98" s="10"/>
      <c r="F98" s="10"/>
      <c r="G98" s="9"/>
    </row>
    <row r="99" spans="1:7" ht="12.75" customHeight="1">
      <c r="A99" s="12">
        <v>6110</v>
      </c>
      <c r="B99" s="9" t="s">
        <v>97</v>
      </c>
      <c r="C99" s="10"/>
      <c r="D99" s="10"/>
      <c r="E99" s="10"/>
      <c r="F99" s="10"/>
      <c r="G99" s="9"/>
    </row>
    <row r="100" spans="1:7" ht="12.75" customHeight="1">
      <c r="A100" s="12">
        <v>6150</v>
      </c>
      <c r="B100" s="9" t="s">
        <v>98</v>
      </c>
      <c r="C100" s="10"/>
      <c r="D100" s="10"/>
      <c r="E100" s="10"/>
      <c r="F100" s="10"/>
      <c r="G100" s="9"/>
    </row>
    <row r="101" spans="1:7" ht="12.75" customHeight="1">
      <c r="A101" s="12">
        <v>6212</v>
      </c>
      <c r="B101" s="9" t="s">
        <v>99</v>
      </c>
      <c r="C101" s="10"/>
      <c r="D101" s="10"/>
      <c r="E101" s="10"/>
      <c r="F101" s="10"/>
      <c r="G101" s="9"/>
    </row>
    <row r="102" spans="1:7" ht="12.75" customHeight="1">
      <c r="A102" s="12">
        <v>6220</v>
      </c>
      <c r="B102" s="9" t="s">
        <v>100</v>
      </c>
      <c r="C102" s="10"/>
      <c r="D102" s="10"/>
      <c r="E102" s="10"/>
      <c r="F102" s="10"/>
      <c r="G102" s="9"/>
    </row>
    <row r="103" spans="1:7" ht="12.75" customHeight="1">
      <c r="A103" s="12">
        <v>6250</v>
      </c>
      <c r="B103" s="9" t="s">
        <v>101</v>
      </c>
      <c r="C103" s="10"/>
      <c r="D103" s="10"/>
      <c r="E103" s="10"/>
      <c r="F103" s="10"/>
      <c r="G103" s="9"/>
    </row>
    <row r="104" spans="1:7" ht="12.75" customHeight="1">
      <c r="A104" s="12">
        <v>6310</v>
      </c>
      <c r="B104" s="9" t="s">
        <v>102</v>
      </c>
      <c r="C104" s="10"/>
      <c r="D104" s="10"/>
      <c r="E104" s="10"/>
      <c r="F104" s="10"/>
      <c r="G104" s="9"/>
    </row>
    <row r="105" spans="1:7" ht="12.75" customHeight="1">
      <c r="A105" s="12">
        <v>6411</v>
      </c>
      <c r="B105" s="9" t="s">
        <v>103</v>
      </c>
      <c r="C105" s="10"/>
      <c r="D105" s="10">
        <v>-3240</v>
      </c>
      <c r="E105" s="10"/>
      <c r="F105" s="10"/>
      <c r="G105" s="9"/>
    </row>
    <row r="106" spans="1:7" ht="12.75" customHeight="1">
      <c r="A106" s="12">
        <v>6412</v>
      </c>
      <c r="B106" s="9" t="s">
        <v>104</v>
      </c>
      <c r="C106" s="10"/>
      <c r="D106" s="10"/>
      <c r="E106" s="10"/>
      <c r="F106" s="10"/>
      <c r="G106" s="9"/>
    </row>
    <row r="107" spans="1:7" ht="12.75" customHeight="1">
      <c r="A107" s="12">
        <v>6413</v>
      </c>
      <c r="B107" s="9" t="s">
        <v>105</v>
      </c>
      <c r="C107" s="10">
        <v>-12500</v>
      </c>
      <c r="D107" s="10">
        <v>-16000</v>
      </c>
      <c r="E107" s="10">
        <v>-22526</v>
      </c>
      <c r="F107" s="10"/>
      <c r="G107" s="9" t="s">
        <v>204</v>
      </c>
    </row>
    <row r="108" spans="1:7" ht="12.75" customHeight="1">
      <c r="A108" s="12">
        <v>6423</v>
      </c>
      <c r="B108" s="9" t="s">
        <v>106</v>
      </c>
      <c r="C108" s="10">
        <v>-13275</v>
      </c>
      <c r="D108" s="10"/>
      <c r="E108" s="10"/>
      <c r="F108" s="10"/>
      <c r="G108" s="9"/>
    </row>
    <row r="109" spans="1:7" ht="12.75" customHeight="1">
      <c r="A109" s="12">
        <v>6520</v>
      </c>
      <c r="B109" s="9" t="s">
        <v>107</v>
      </c>
      <c r="C109" s="10"/>
      <c r="D109" s="10"/>
      <c r="E109" s="10"/>
      <c r="F109" s="10"/>
      <c r="G109" s="9"/>
    </row>
    <row r="110" spans="1:7" ht="12.75" customHeight="1">
      <c r="A110" s="12">
        <v>6531</v>
      </c>
      <c r="B110" s="9" t="s">
        <v>108</v>
      </c>
      <c r="C110" s="10"/>
      <c r="D110" s="10">
        <v>-300</v>
      </c>
      <c r="E110" s="10"/>
      <c r="F110" s="10"/>
      <c r="G110" s="9" t="s">
        <v>205</v>
      </c>
    </row>
    <row r="111" spans="1:7" ht="12.75" customHeight="1">
      <c r="A111" s="12">
        <v>6570</v>
      </c>
      <c r="B111" s="9" t="s">
        <v>109</v>
      </c>
      <c r="C111" s="10"/>
      <c r="D111" s="10"/>
      <c r="E111" s="10"/>
      <c r="F111" s="10"/>
      <c r="G111" s="9"/>
    </row>
    <row r="112" spans="1:7" ht="12.75" customHeight="1">
      <c r="A112" s="12">
        <v>6590</v>
      </c>
      <c r="B112" s="9" t="s">
        <v>110</v>
      </c>
      <c r="C112" s="10"/>
      <c r="D112" s="10"/>
      <c r="E112" s="10"/>
      <c r="F112" s="10"/>
      <c r="G112" s="9"/>
    </row>
    <row r="113" spans="1:7" ht="12.75" customHeight="1">
      <c r="A113" s="12">
        <v>6970</v>
      </c>
      <c r="B113" s="9" t="s">
        <v>111</v>
      </c>
      <c r="C113" s="10"/>
      <c r="D113" s="10"/>
      <c r="E113" s="10"/>
      <c r="F113" s="10"/>
      <c r="G113" s="9"/>
    </row>
    <row r="114" spans="1:7" ht="12.75" customHeight="1">
      <c r="A114" s="12">
        <v>6971</v>
      </c>
      <c r="B114" s="9" t="s">
        <v>112</v>
      </c>
      <c r="C114" s="10"/>
      <c r="D114" s="10"/>
      <c r="E114" s="10"/>
      <c r="F114" s="10"/>
      <c r="G114" s="9"/>
    </row>
    <row r="115" spans="1:7" ht="12.75" customHeight="1">
      <c r="A115" s="12">
        <v>6972</v>
      </c>
      <c r="B115" s="9" t="s">
        <v>113</v>
      </c>
      <c r="C115" s="10">
        <v>-2000</v>
      </c>
      <c r="D115" s="10"/>
      <c r="E115" s="10"/>
      <c r="F115" s="10"/>
      <c r="G115" s="9"/>
    </row>
    <row r="116" spans="1:7" ht="12.75" customHeight="1">
      <c r="A116" s="12">
        <v>6973</v>
      </c>
      <c r="B116" s="9" t="s">
        <v>114</v>
      </c>
      <c r="C116" s="10"/>
      <c r="D116" s="10"/>
      <c r="E116" s="10"/>
      <c r="F116" s="10"/>
      <c r="G116" s="9"/>
    </row>
    <row r="117" spans="1:7" ht="12.75" customHeight="1">
      <c r="A117" s="12">
        <v>6990</v>
      </c>
      <c r="B117" s="9" t="s">
        <v>115</v>
      </c>
      <c r="C117" s="10"/>
      <c r="D117" s="10"/>
      <c r="E117" s="10"/>
      <c r="F117" s="10"/>
      <c r="G117" s="9"/>
    </row>
    <row r="118" spans="1:7" ht="12.75" customHeight="1">
      <c r="A118" s="12">
        <v>6995</v>
      </c>
      <c r="B118" s="9" t="s">
        <v>116</v>
      </c>
      <c r="C118" s="10"/>
      <c r="D118" s="10"/>
      <c r="E118" s="10"/>
      <c r="F118" s="10"/>
      <c r="G118" s="9"/>
    </row>
    <row r="119" spans="1:7" ht="12.75" customHeight="1">
      <c r="A119" s="23">
        <v>6996</v>
      </c>
      <c r="B119" s="24" t="s">
        <v>117</v>
      </c>
      <c r="C119" s="10"/>
      <c r="D119" s="10"/>
      <c r="E119" s="10"/>
      <c r="F119" s="10"/>
      <c r="G119" s="9"/>
    </row>
    <row r="120" spans="1:7" ht="12.75" customHeight="1">
      <c r="A120" s="21" t="s">
        <v>118</v>
      </c>
      <c r="B120" s="9"/>
      <c r="C120" s="10">
        <f>SUM(C54:C93,C95:C119)</f>
        <v>-29715.200000000001</v>
      </c>
      <c r="D120" s="10">
        <f>SUM(D54:D93,D95:D119)</f>
        <v>-24000</v>
      </c>
      <c r="E120" s="10">
        <f>SUM(E54:E93,E95:E119)</f>
        <v>-26338.5</v>
      </c>
      <c r="F120" s="10">
        <f>SUM(F54:F93,F95:F119)</f>
        <v>0</v>
      </c>
      <c r="G120" s="9"/>
    </row>
    <row r="121" spans="1:7" ht="12.75" customHeight="1">
      <c r="A121" s="15"/>
      <c r="C121" s="20"/>
      <c r="D121" s="20"/>
      <c r="E121" s="20"/>
      <c r="F121" s="20"/>
    </row>
    <row r="122" spans="1:7" ht="12.75" customHeight="1">
      <c r="A122" s="8" t="s">
        <v>119</v>
      </c>
      <c r="B122" s="9"/>
      <c r="C122" s="10"/>
      <c r="D122" s="10"/>
      <c r="E122" s="10"/>
      <c r="F122" s="10"/>
      <c r="G122" s="9"/>
    </row>
    <row r="123" spans="1:7" ht="12.75" customHeight="1">
      <c r="A123" s="12">
        <v>7510</v>
      </c>
      <c r="B123" s="9" t="s">
        <v>120</v>
      </c>
      <c r="C123" s="10"/>
      <c r="D123" s="10">
        <v>-1018</v>
      </c>
      <c r="E123" s="10"/>
      <c r="F123" s="10"/>
      <c r="G123" s="9" t="s">
        <v>170</v>
      </c>
    </row>
    <row r="124" spans="1:7" ht="12.75" customHeight="1">
      <c r="A124" s="12">
        <v>7511</v>
      </c>
      <c r="B124" s="9" t="s">
        <v>121</v>
      </c>
      <c r="C124" s="10"/>
      <c r="D124" s="10"/>
      <c r="E124" s="10"/>
      <c r="F124" s="10"/>
      <c r="G124" s="9"/>
    </row>
    <row r="125" spans="1:7" ht="12.75" customHeight="1">
      <c r="A125" s="12" t="s">
        <v>122</v>
      </c>
      <c r="B125" s="9"/>
      <c r="C125" s="10">
        <f>SUM(C123:C124)</f>
        <v>0</v>
      </c>
      <c r="D125" s="10">
        <f>SUM(D123:D124)</f>
        <v>-1018</v>
      </c>
      <c r="E125" s="10">
        <f>SUM(E123:E124)</f>
        <v>0</v>
      </c>
      <c r="F125" s="10">
        <f>SUM(F123:F124)</f>
        <v>0</v>
      </c>
      <c r="G125" s="9"/>
    </row>
    <row r="126" spans="1:7" ht="12.75" customHeight="1">
      <c r="A126" s="15"/>
      <c r="C126" s="10"/>
      <c r="D126" s="10"/>
      <c r="E126" s="10"/>
      <c r="F126" s="10"/>
    </row>
    <row r="127" spans="1:7" ht="12.75" customHeight="1">
      <c r="A127" s="84" t="s">
        <v>123</v>
      </c>
      <c r="B127" s="84"/>
      <c r="C127" s="10"/>
      <c r="D127" s="10"/>
      <c r="E127" s="10"/>
      <c r="F127" s="10"/>
      <c r="G127" s="9"/>
    </row>
    <row r="128" spans="1:7" ht="12.75" customHeight="1">
      <c r="A128" s="31">
        <v>7820</v>
      </c>
      <c r="B128" s="32" t="s">
        <v>124</v>
      </c>
      <c r="C128" s="10"/>
      <c r="D128" s="10"/>
      <c r="E128" s="10"/>
      <c r="F128" s="10"/>
      <c r="G128" s="9"/>
    </row>
    <row r="129" spans="1:7" ht="12.75" customHeight="1">
      <c r="A129" s="12">
        <v>7822</v>
      </c>
      <c r="B129" s="9" t="s">
        <v>125</v>
      </c>
      <c r="C129" s="10"/>
      <c r="D129" s="10"/>
      <c r="E129" s="10"/>
      <c r="F129" s="10"/>
      <c r="G129" s="9"/>
    </row>
    <row r="130" spans="1:7" ht="12.75" customHeight="1">
      <c r="A130" s="8" t="s">
        <v>126</v>
      </c>
      <c r="B130" s="9"/>
      <c r="C130" s="52">
        <f>SUM(C128:C129)</f>
        <v>0</v>
      </c>
      <c r="D130" s="52">
        <f>SUM(D128:D129)</f>
        <v>0</v>
      </c>
      <c r="E130" s="52">
        <f>SUM(E128:E129)</f>
        <v>0</v>
      </c>
      <c r="F130" s="52">
        <f>SUM(F128:F129)</f>
        <v>0</v>
      </c>
      <c r="G130" s="9"/>
    </row>
    <row r="131" spans="1:7" ht="12.75" customHeight="1">
      <c r="A131" s="8" t="s">
        <v>127</v>
      </c>
      <c r="B131" s="21"/>
      <c r="C131" s="10">
        <f>SUM(C49,C120,C125,C130)</f>
        <v>-29715.200000000001</v>
      </c>
      <c r="D131" s="10">
        <f>SUM(D49,D120,D125,D130)</f>
        <v>-25018</v>
      </c>
      <c r="E131" s="10">
        <f>SUM(E49,E120,E125,E130)</f>
        <v>-26338.5</v>
      </c>
      <c r="F131" s="10">
        <f>SUM(F49,F120,F125,F130)</f>
        <v>0</v>
      </c>
      <c r="G131" s="9"/>
    </row>
    <row r="132" spans="1:7" ht="12.75" customHeight="1">
      <c r="A132" s="8" t="s">
        <v>129</v>
      </c>
      <c r="B132" s="21"/>
      <c r="C132" s="10">
        <f>SUM(C40,C131)</f>
        <v>734.79999999999927</v>
      </c>
      <c r="D132" s="10">
        <f>SUM(D40,D131)</f>
        <v>9182</v>
      </c>
      <c r="E132" s="10">
        <f>SUM(E40,E131)</f>
        <v>3174.5</v>
      </c>
      <c r="F132" s="10">
        <f>SUM(F40,F131)</f>
        <v>0</v>
      </c>
      <c r="G132" s="9"/>
    </row>
    <row r="133" spans="1:7" ht="12.75" customHeight="1">
      <c r="A133" s="8" t="s">
        <v>133</v>
      </c>
      <c r="B133" s="9"/>
      <c r="C133" s="10"/>
      <c r="D133" s="10"/>
      <c r="E133" s="10"/>
      <c r="F133" s="10"/>
      <c r="G133" s="9"/>
    </row>
    <row r="134" spans="1:7" ht="12.75" customHeight="1">
      <c r="A134" s="12">
        <v>8300</v>
      </c>
      <c r="B134" s="9" t="s">
        <v>134</v>
      </c>
      <c r="C134" s="10"/>
      <c r="D134" s="10"/>
      <c r="E134" s="10"/>
      <c r="F134" s="10"/>
      <c r="G134" s="9"/>
    </row>
    <row r="135" spans="1:7" ht="12.75" customHeight="1">
      <c r="A135" s="12">
        <v>8310</v>
      </c>
      <c r="B135" s="9" t="s">
        <v>135</v>
      </c>
      <c r="C135" s="10"/>
      <c r="D135" s="10"/>
      <c r="E135" s="10"/>
      <c r="F135" s="10"/>
      <c r="G135" s="9"/>
    </row>
    <row r="136" spans="1:7" ht="12.75" customHeight="1">
      <c r="A136" s="12">
        <v>8390</v>
      </c>
      <c r="B136" s="9" t="s">
        <v>136</v>
      </c>
      <c r="C136" s="10"/>
      <c r="D136" s="10"/>
      <c r="E136" s="10"/>
      <c r="F136" s="10"/>
      <c r="G136" s="9"/>
    </row>
    <row r="137" spans="1:7" ht="12.75" customHeight="1">
      <c r="A137" s="12">
        <v>8400</v>
      </c>
      <c r="B137" s="9" t="s">
        <v>137</v>
      </c>
      <c r="C137" s="10"/>
      <c r="D137" s="10"/>
      <c r="E137" s="10"/>
      <c r="F137" s="10"/>
      <c r="G137" s="9"/>
    </row>
    <row r="138" spans="1:7" ht="12.75" customHeight="1">
      <c r="A138" s="12">
        <v>8410</v>
      </c>
      <c r="B138" s="34" t="s">
        <v>138</v>
      </c>
      <c r="C138" s="10"/>
      <c r="D138" s="10"/>
      <c r="E138" s="10"/>
      <c r="F138" s="10"/>
      <c r="G138" s="42"/>
    </row>
    <row r="139" spans="1:7" ht="12.75" customHeight="1">
      <c r="A139" s="12">
        <v>8422</v>
      </c>
      <c r="B139" s="34" t="s">
        <v>139</v>
      </c>
      <c r="C139" s="10"/>
      <c r="D139" s="10"/>
      <c r="E139" s="10"/>
      <c r="F139" s="10"/>
      <c r="G139" s="42"/>
    </row>
    <row r="140" spans="1:7" ht="12.75" customHeight="1">
      <c r="A140" s="12">
        <v>8423</v>
      </c>
      <c r="B140" s="34" t="s">
        <v>140</v>
      </c>
      <c r="C140" s="10"/>
      <c r="D140" s="10"/>
      <c r="E140" s="10"/>
      <c r="F140" s="10"/>
      <c r="G140" s="42"/>
    </row>
    <row r="141" spans="1:7" ht="12.75" customHeight="1">
      <c r="A141" s="12">
        <v>8710</v>
      </c>
      <c r="B141" s="34" t="s">
        <v>141</v>
      </c>
      <c r="C141" s="10"/>
      <c r="D141" s="10"/>
      <c r="E141" s="10"/>
      <c r="F141" s="10"/>
      <c r="G141" s="42"/>
    </row>
    <row r="142" spans="1:7" ht="12.75" customHeight="1">
      <c r="A142" s="12" t="s">
        <v>142</v>
      </c>
      <c r="B142" s="21"/>
      <c r="C142" s="10">
        <f>SUM(C134:C141)</f>
        <v>0</v>
      </c>
      <c r="D142" s="10">
        <f>SUM(D134:D141)</f>
        <v>0</v>
      </c>
      <c r="E142" s="10">
        <f>SUM(E134:E141)</f>
        <v>0</v>
      </c>
      <c r="F142" s="10">
        <f>SUM(F134:F141)</f>
        <v>0</v>
      </c>
      <c r="G142" s="9"/>
    </row>
    <row r="143" spans="1:7" ht="12.75" customHeight="1">
      <c r="A143" s="8" t="s">
        <v>143</v>
      </c>
      <c r="B143" s="21"/>
      <c r="C143" s="10">
        <f>SUM(C132,C142)</f>
        <v>734.79999999999927</v>
      </c>
      <c r="D143" s="10">
        <f>SUM(D132,D142)</f>
        <v>9182</v>
      </c>
      <c r="E143" s="10">
        <f>SUM(E132,E142)</f>
        <v>3174.5</v>
      </c>
      <c r="F143" s="10">
        <f>SUM(F132,F142)</f>
        <v>0</v>
      </c>
      <c r="G143" s="9"/>
    </row>
    <row r="144" spans="1:7" ht="12.75" customHeight="1">
      <c r="A144" s="8" t="s">
        <v>144</v>
      </c>
      <c r="B144" s="21"/>
      <c r="C144" s="10">
        <f>SUM(C143)</f>
        <v>734.79999999999927</v>
      </c>
      <c r="D144" s="10">
        <f>SUM(D143)</f>
        <v>9182</v>
      </c>
      <c r="E144" s="10">
        <f>SUM(E143)</f>
        <v>3174.5</v>
      </c>
      <c r="F144" s="10">
        <f>SUM(F143)</f>
        <v>0</v>
      </c>
      <c r="G144" s="9"/>
    </row>
    <row r="145" spans="1:4" ht="12.75" customHeight="1">
      <c r="A145" s="15"/>
      <c r="C145" s="20"/>
      <c r="D145" s="20"/>
    </row>
    <row r="146" spans="1:4" ht="12.75" customHeight="1">
      <c r="A146" s="2"/>
      <c r="C146" s="20"/>
      <c r="D146" s="20"/>
    </row>
    <row r="147" spans="1:4" ht="12.75" customHeight="1"/>
    <row r="148" spans="1:4" ht="12.75" customHeight="1">
      <c r="A148" s="15"/>
      <c r="C148" s="20"/>
      <c r="D148" s="20"/>
    </row>
    <row r="149" spans="1:4" ht="12.75" customHeight="1"/>
    <row r="150" spans="1:4" ht="12.75" customHeight="1"/>
    <row r="151" spans="1:4" ht="12.75" customHeight="1"/>
    <row r="152" spans="1:4" ht="12.75" customHeight="1"/>
    <row r="153" spans="1:4" ht="12.75" customHeight="1"/>
    <row r="154" spans="1:4" ht="12.75" customHeight="1"/>
    <row r="155" spans="1:4" ht="12.75" customHeight="1"/>
    <row r="156" spans="1:4" ht="12.75" customHeight="1"/>
    <row r="157" spans="1:4" ht="12.75" customHeight="1"/>
    <row r="158" spans="1:4" ht="12.75" customHeight="1"/>
    <row r="159" spans="1:4" ht="12.75" customHeight="1"/>
    <row r="160" spans="1:4" ht="12.75" customHeight="1"/>
    <row r="161" spans="10:10" ht="12.75" customHeight="1"/>
    <row r="162" spans="10:10" ht="12.75" customHeight="1"/>
    <row r="163" spans="10:10" ht="12.75" customHeight="1"/>
    <row r="164" spans="10:10" ht="12.75" customHeight="1"/>
    <row r="165" spans="10:10" ht="12.75" customHeight="1"/>
    <row r="166" spans="10:10" ht="12.75" customHeight="1"/>
    <row r="167" spans="10:10" ht="12.75" customHeight="1">
      <c r="J167" s="10"/>
    </row>
    <row r="168" spans="10:10" ht="12.75" customHeight="1"/>
    <row r="169" spans="10:10" ht="12.75" customHeight="1"/>
    <row r="170" spans="10:10" ht="12.75" customHeight="1"/>
    <row r="171" spans="10:10" ht="12.75" customHeight="1"/>
    <row r="172" spans="10:10" ht="12.75" customHeight="1"/>
    <row r="173" spans="10:10" ht="12.75" customHeight="1"/>
    <row r="174" spans="10:10" ht="12.75" customHeight="1"/>
    <row r="175" spans="10:10" ht="12.75" customHeight="1"/>
    <row r="176" spans="10:10" ht="12.75" customHeight="1">
      <c r="J176" s="10"/>
    </row>
    <row r="177" spans="10:10" ht="12.75" customHeight="1"/>
    <row r="178" spans="10:10" ht="12.75" customHeight="1">
      <c r="J178" s="10"/>
    </row>
    <row r="179" spans="10:10" ht="12.75" customHeight="1"/>
    <row r="180" spans="10:10" ht="12.75" customHeight="1"/>
    <row r="181" spans="10:10" ht="12.75" customHeight="1"/>
    <row r="182" spans="10:10" ht="12.75" customHeight="1"/>
    <row r="183" spans="10:10" ht="12.75" customHeight="1"/>
    <row r="184" spans="10:10" ht="12.75" customHeight="1"/>
    <row r="185" spans="10:10" ht="12.75" customHeight="1"/>
    <row r="186" spans="10:10" ht="12.75" customHeight="1"/>
    <row r="187" spans="10:10" ht="12.75" customHeight="1">
      <c r="J187" s="10"/>
    </row>
    <row r="188" spans="10:10" ht="12.75" customHeight="1"/>
    <row r="189" spans="10:10" ht="12.75" customHeight="1">
      <c r="J189" s="10"/>
    </row>
    <row r="190" spans="10:10" ht="12.75" customHeight="1"/>
    <row r="191" spans="10:10" ht="12.75" customHeight="1"/>
    <row r="192" spans="10:10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spans="10:10" ht="12.75" customHeight="1"/>
    <row r="242" spans="10:10" ht="12.75" customHeight="1"/>
    <row r="243" spans="10:10" ht="12.75" customHeight="1"/>
    <row r="244" spans="10:10" ht="12.75" customHeight="1"/>
    <row r="245" spans="10:10" ht="12.75" customHeight="1">
      <c r="J245" s="10"/>
    </row>
    <row r="246" spans="10:10" ht="12.75" customHeight="1"/>
    <row r="247" spans="10:10" ht="12.75" customHeight="1"/>
    <row r="248" spans="10:10" ht="12.75" customHeight="1"/>
    <row r="249" spans="10:10" ht="12.75" customHeight="1"/>
    <row r="250" spans="10:10" ht="12.75" customHeight="1"/>
    <row r="251" spans="10:10" ht="12.75" customHeight="1"/>
    <row r="252" spans="10:10" ht="12.75" customHeight="1"/>
    <row r="253" spans="10:10" ht="12.75" customHeight="1"/>
    <row r="254" spans="10:10" ht="12.75" customHeight="1"/>
    <row r="255" spans="10:10" ht="12.75" customHeight="1"/>
    <row r="256" spans="10:10" ht="12.75" customHeight="1"/>
    <row r="257" spans="10:10" ht="12.75" customHeight="1"/>
    <row r="258" spans="10:10" ht="12.75" customHeight="1">
      <c r="J258" s="10"/>
    </row>
    <row r="259" spans="10:10" ht="12.75" customHeight="1"/>
    <row r="260" spans="10:10" ht="12.75" customHeight="1"/>
    <row r="261" spans="10:10" ht="12.75" customHeight="1"/>
    <row r="262" spans="10:10" ht="12.75" customHeight="1"/>
    <row r="263" spans="10:10" ht="12.75" customHeight="1">
      <c r="J263" s="10"/>
    </row>
    <row r="264" spans="10:10" ht="12.75" customHeight="1"/>
    <row r="265" spans="10:10" ht="12.75" customHeight="1"/>
    <row r="266" spans="10:10" ht="12.75" customHeight="1"/>
    <row r="267" spans="10:10" ht="12.75" customHeight="1"/>
    <row r="268" spans="10:10" ht="12.75" customHeight="1">
      <c r="J268" s="52"/>
    </row>
    <row r="269" spans="10:10" ht="12.75" customHeight="1">
      <c r="J269" s="10"/>
    </row>
    <row r="270" spans="10:10" ht="12.75" customHeight="1">
      <c r="J270" s="10"/>
    </row>
    <row r="271" spans="10:10" ht="12.75" customHeight="1"/>
    <row r="272" spans="10:10" ht="12.75" customHeight="1"/>
    <row r="273" spans="10:10" ht="12.75" customHeight="1"/>
    <row r="274" spans="10:10" ht="12.75" customHeight="1"/>
    <row r="275" spans="10:10" ht="12.75" customHeight="1"/>
    <row r="276" spans="10:10" ht="12.75" customHeight="1"/>
    <row r="277" spans="10:10" ht="12.75" customHeight="1"/>
    <row r="278" spans="10:10" ht="12.75" customHeight="1"/>
    <row r="279" spans="10:10" ht="12.75" customHeight="1"/>
    <row r="280" spans="10:10" ht="12.75" customHeight="1">
      <c r="J280" s="10"/>
    </row>
    <row r="281" spans="10:10" ht="12.75" customHeight="1">
      <c r="J281" s="10"/>
    </row>
    <row r="282" spans="10:10" ht="12.75" customHeight="1">
      <c r="J282" s="10"/>
    </row>
    <row r="283" spans="10:10" ht="12.75" customHeight="1"/>
    <row r="284" spans="10:10" ht="12.75" customHeight="1"/>
    <row r="285" spans="10:10" ht="12.75" customHeight="1"/>
    <row r="286" spans="10:10" ht="12.75" customHeight="1"/>
    <row r="287" spans="10:10" ht="12.75" customHeight="1"/>
    <row r="288" spans="10:10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sheetProtection selectLockedCells="1" selectUnlockedCells="1"/>
  <mergeCells count="1">
    <mergeCell ref="A127:B127"/>
  </mergeCells>
  <pageMargins left="1.2652777777777777" right="0.7" top="0.1388888888888889" bottom="0.75" header="0" footer="0.75"/>
  <pageSetup paperSize="77" scale="95" firstPageNumber="0" orientation="landscape" horizontalDpi="300" verticalDpi="300"/>
  <headerFooter alignWithMargins="0">
    <oddHeader>&amp;C&amp;10 Intern&amp;1#_x005F_x000D_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A8B15-12DF-44C2-968B-24C9FC354645}">
  <dimension ref="A1:G1012"/>
  <sheetViews>
    <sheetView zoomScaleNormal="100" workbookViewId="0"/>
  </sheetViews>
  <sheetFormatPr defaultColWidth="13.1875" defaultRowHeight="15" customHeight="1"/>
  <cols>
    <col min="1" max="1" width="7.9375" style="1" customWidth="1"/>
    <col min="2" max="2" width="33.0625" style="1" customWidth="1"/>
    <col min="3" max="4" width="11.625" style="1" customWidth="1"/>
    <col min="5" max="6" width="13.1875" style="1"/>
    <col min="7" max="7" width="24.375" style="1" customWidth="1"/>
    <col min="8" max="16384" width="13.1875" style="1"/>
  </cols>
  <sheetData>
    <row r="1" spans="1:7" ht="12.75" customHeight="1">
      <c r="A1" s="2" t="s">
        <v>206</v>
      </c>
      <c r="B1" s="3"/>
      <c r="C1" s="4"/>
      <c r="D1" s="4"/>
    </row>
    <row r="2" spans="1:7" ht="12.75" customHeight="1">
      <c r="A2" s="5" t="s">
        <v>1</v>
      </c>
      <c r="B2" s="6"/>
      <c r="C2" s="7" t="s">
        <v>2</v>
      </c>
      <c r="D2" s="7" t="s">
        <v>3</v>
      </c>
      <c r="E2" s="7" t="s">
        <v>4</v>
      </c>
      <c r="F2" s="7" t="s">
        <v>5</v>
      </c>
      <c r="G2" s="6" t="s">
        <v>147</v>
      </c>
    </row>
    <row r="3" spans="1:7" ht="12.75" customHeight="1">
      <c r="A3" s="8" t="s">
        <v>6</v>
      </c>
      <c r="B3" s="9"/>
      <c r="C3" s="11"/>
      <c r="D3" s="10"/>
      <c r="E3" s="10"/>
      <c r="F3" s="10"/>
      <c r="G3" s="63" t="s">
        <v>207</v>
      </c>
    </row>
    <row r="4" spans="1:7" ht="12.75" customHeight="1">
      <c r="A4" s="8" t="s">
        <v>7</v>
      </c>
      <c r="B4" s="9"/>
      <c r="C4" s="10"/>
      <c r="D4" s="10"/>
      <c r="E4" s="10"/>
      <c r="F4" s="10"/>
      <c r="G4" s="9"/>
    </row>
    <row r="5" spans="1:7" ht="12.75" customHeight="1">
      <c r="A5" s="12">
        <v>3010</v>
      </c>
      <c r="B5" s="9" t="s">
        <v>8</v>
      </c>
      <c r="C5" s="10"/>
      <c r="D5" s="10"/>
      <c r="E5" s="10"/>
      <c r="F5" s="10"/>
      <c r="G5" s="9"/>
    </row>
    <row r="6" spans="1:7" ht="12.75" customHeight="1">
      <c r="A6" s="12">
        <v>3011</v>
      </c>
      <c r="B6" s="9" t="s">
        <v>9</v>
      </c>
      <c r="C6" s="10"/>
      <c r="D6" s="10"/>
      <c r="E6" s="10"/>
      <c r="F6" s="10"/>
      <c r="G6" s="9"/>
    </row>
    <row r="7" spans="1:7" ht="12.75" customHeight="1">
      <c r="A7" s="12">
        <v>3012</v>
      </c>
      <c r="B7" s="9" t="s">
        <v>10</v>
      </c>
      <c r="C7" s="10"/>
      <c r="D7" s="10"/>
      <c r="E7" s="10"/>
      <c r="F7" s="10"/>
      <c r="G7" s="9"/>
    </row>
    <row r="8" spans="1:7" ht="12.75" customHeight="1">
      <c r="A8" s="12">
        <v>3013</v>
      </c>
      <c r="B8" s="9" t="s">
        <v>11</v>
      </c>
      <c r="C8" s="10">
        <v>2000</v>
      </c>
      <c r="D8" s="10"/>
      <c r="E8" s="10"/>
      <c r="F8" s="10"/>
      <c r="G8" s="9"/>
    </row>
    <row r="9" spans="1:7" ht="12.75" customHeight="1">
      <c r="A9" s="12">
        <v>3014</v>
      </c>
      <c r="B9" s="9" t="s">
        <v>12</v>
      </c>
      <c r="C9" s="10"/>
      <c r="D9" s="10"/>
      <c r="E9" s="10"/>
      <c r="F9" s="10"/>
      <c r="G9" s="9"/>
    </row>
    <row r="10" spans="1:7" ht="12.75" customHeight="1">
      <c r="A10" s="12">
        <v>3015</v>
      </c>
      <c r="B10" s="9" t="s">
        <v>13</v>
      </c>
      <c r="C10" s="10"/>
      <c r="D10" s="10"/>
      <c r="E10" s="10"/>
      <c r="F10" s="10"/>
      <c r="G10" s="9"/>
    </row>
    <row r="11" spans="1:7" ht="12.75" customHeight="1">
      <c r="A11" s="12">
        <v>3016</v>
      </c>
      <c r="B11" s="9" t="s">
        <v>14</v>
      </c>
      <c r="C11" s="10"/>
      <c r="D11" s="10"/>
      <c r="E11" s="10"/>
      <c r="F11" s="10"/>
      <c r="G11" s="9"/>
    </row>
    <row r="12" spans="1:7" ht="12.75" customHeight="1">
      <c r="A12" s="12">
        <v>3017</v>
      </c>
      <c r="B12" s="9" t="s">
        <v>148</v>
      </c>
      <c r="C12" s="10"/>
      <c r="D12" s="10"/>
      <c r="E12" s="10"/>
      <c r="F12" s="10"/>
      <c r="G12" s="9"/>
    </row>
    <row r="13" spans="1:7" ht="12.75" customHeight="1">
      <c r="A13" s="12">
        <v>3018</v>
      </c>
      <c r="B13" s="9" t="s">
        <v>16</v>
      </c>
      <c r="C13" s="10"/>
      <c r="D13" s="10"/>
      <c r="E13" s="10"/>
      <c r="F13" s="10"/>
      <c r="G13" s="9"/>
    </row>
    <row r="14" spans="1:7" ht="12.75" customHeight="1">
      <c r="A14" s="12">
        <v>3020</v>
      </c>
      <c r="B14" s="9" t="s">
        <v>17</v>
      </c>
      <c r="C14" s="10"/>
      <c r="D14" s="10"/>
      <c r="E14" s="10"/>
      <c r="F14" s="10"/>
      <c r="G14" s="9"/>
    </row>
    <row r="15" spans="1:7" ht="12.75" customHeight="1">
      <c r="A15" s="12">
        <v>3021</v>
      </c>
      <c r="B15" s="9" t="s">
        <v>18</v>
      </c>
      <c r="C15" s="10"/>
      <c r="D15" s="10"/>
      <c r="E15" s="10"/>
      <c r="F15" s="10"/>
      <c r="G15" s="9"/>
    </row>
    <row r="16" spans="1:7" ht="12.75" customHeight="1">
      <c r="A16" s="12">
        <v>3022</v>
      </c>
      <c r="B16" s="9" t="s">
        <v>19</v>
      </c>
      <c r="C16" s="10"/>
      <c r="D16" s="10"/>
      <c r="E16" s="10"/>
      <c r="F16" s="10"/>
      <c r="G16" s="9"/>
    </row>
    <row r="17" spans="1:7" ht="12.75" customHeight="1">
      <c r="A17" s="12">
        <v>3023</v>
      </c>
      <c r="B17" s="9" t="s">
        <v>20</v>
      </c>
      <c r="C17" s="10"/>
      <c r="D17" s="10"/>
      <c r="E17" s="10"/>
      <c r="F17" s="10"/>
      <c r="G17" s="9"/>
    </row>
    <row r="18" spans="1:7" ht="12.75" customHeight="1">
      <c r="A18" s="12">
        <v>3024</v>
      </c>
      <c r="B18" s="9" t="s">
        <v>21</v>
      </c>
      <c r="C18" s="10"/>
      <c r="D18" s="10"/>
      <c r="E18" s="10"/>
      <c r="F18" s="10"/>
      <c r="G18" s="9"/>
    </row>
    <row r="19" spans="1:7" ht="12.75" customHeight="1">
      <c r="A19" s="12">
        <v>3025</v>
      </c>
      <c r="B19" s="9" t="s">
        <v>22</v>
      </c>
      <c r="C19" s="10">
        <v>2600</v>
      </c>
      <c r="D19" s="10"/>
      <c r="E19" s="10"/>
      <c r="F19" s="10"/>
      <c r="G19" s="9"/>
    </row>
    <row r="20" spans="1:7" ht="12.75" customHeight="1">
      <c r="A20" s="12">
        <v>3026</v>
      </c>
      <c r="B20" s="9" t="s">
        <v>150</v>
      </c>
      <c r="C20" s="10"/>
      <c r="D20" s="10"/>
      <c r="E20" s="10"/>
      <c r="F20" s="10"/>
      <c r="G20" s="9"/>
    </row>
    <row r="21" spans="1:7" ht="12.75" customHeight="1">
      <c r="A21" s="12">
        <v>3028</v>
      </c>
      <c r="B21" s="9" t="s">
        <v>24</v>
      </c>
      <c r="C21" s="10"/>
      <c r="D21" s="10"/>
      <c r="E21" s="10"/>
      <c r="F21" s="10"/>
      <c r="G21" s="9"/>
    </row>
    <row r="22" spans="1:7" ht="12.75" customHeight="1">
      <c r="A22" s="12">
        <v>3029</v>
      </c>
      <c r="B22" s="9" t="s">
        <v>161</v>
      </c>
      <c r="C22" s="10"/>
      <c r="D22" s="10"/>
      <c r="E22" s="10"/>
      <c r="F22" s="10"/>
      <c r="G22" s="9"/>
    </row>
    <row r="23" spans="1:7" ht="12.75" customHeight="1">
      <c r="A23" s="12">
        <v>3030</v>
      </c>
      <c r="B23" s="9" t="s">
        <v>26</v>
      </c>
      <c r="C23" s="10"/>
      <c r="D23" s="10"/>
      <c r="E23" s="10"/>
      <c r="F23" s="10"/>
      <c r="G23" s="9"/>
    </row>
    <row r="24" spans="1:7" ht="12.75" customHeight="1">
      <c r="A24" s="12">
        <v>3040</v>
      </c>
      <c r="B24" s="9" t="s">
        <v>27</v>
      </c>
      <c r="C24" s="10"/>
      <c r="D24" s="10"/>
      <c r="E24" s="10"/>
      <c r="F24" s="10"/>
      <c r="G24" s="9"/>
    </row>
    <row r="25" spans="1:7" ht="12.75" customHeight="1">
      <c r="A25" s="12">
        <v>3050</v>
      </c>
      <c r="B25" s="9" t="s">
        <v>28</v>
      </c>
      <c r="C25" s="10"/>
      <c r="D25" s="10"/>
      <c r="E25" s="10"/>
      <c r="F25" s="10"/>
      <c r="G25" s="9"/>
    </row>
    <row r="26" spans="1:7" ht="12.75" customHeight="1">
      <c r="A26" s="12">
        <v>3051</v>
      </c>
      <c r="B26" s="9" t="s">
        <v>29</v>
      </c>
      <c r="C26" s="10"/>
      <c r="D26" s="10"/>
      <c r="E26" s="10"/>
      <c r="F26" s="10"/>
      <c r="G26" s="9"/>
    </row>
    <row r="27" spans="1:7" ht="12.75" customHeight="1">
      <c r="A27" s="12">
        <v>3055</v>
      </c>
      <c r="B27" s="9" t="s">
        <v>30</v>
      </c>
      <c r="C27" s="10"/>
      <c r="D27" s="10"/>
      <c r="E27" s="10"/>
      <c r="F27" s="10"/>
      <c r="G27" s="9"/>
    </row>
    <row r="28" spans="1:7" ht="12.75" customHeight="1">
      <c r="A28" s="12">
        <v>3740</v>
      </c>
      <c r="B28" s="9" t="s">
        <v>31</v>
      </c>
      <c r="C28" s="10"/>
      <c r="D28" s="10"/>
      <c r="E28" s="10"/>
      <c r="F28" s="10"/>
      <c r="G28" s="9"/>
    </row>
    <row r="29" spans="1:7" ht="12.75" customHeight="1">
      <c r="A29" s="8" t="s">
        <v>32</v>
      </c>
      <c r="B29" s="8"/>
      <c r="C29" s="10">
        <f>SUM(C5:C28)</f>
        <v>4600</v>
      </c>
      <c r="D29" s="10">
        <f>SUM(D5:D28)</f>
        <v>0</v>
      </c>
      <c r="E29" s="10">
        <f>SUM(E5:E28)</f>
        <v>0</v>
      </c>
      <c r="F29" s="10">
        <f>SUM(F5:F28)</f>
        <v>0</v>
      </c>
      <c r="G29" s="9"/>
    </row>
    <row r="30" spans="1:7" ht="12.75" customHeight="1">
      <c r="A30" s="15"/>
      <c r="B30" s="2"/>
      <c r="C30" s="20"/>
      <c r="D30" s="20"/>
      <c r="E30" s="20"/>
      <c r="F30" s="20"/>
      <c r="G30" s="13"/>
    </row>
    <row r="31" spans="1:7" ht="12.75" customHeight="1">
      <c r="A31" s="16" t="s">
        <v>33</v>
      </c>
      <c r="B31" s="17"/>
      <c r="C31" s="39"/>
      <c r="D31" s="39"/>
      <c r="E31" s="39"/>
      <c r="F31" s="39"/>
      <c r="G31" s="42"/>
    </row>
    <row r="32" spans="1:7" ht="12.75" customHeight="1">
      <c r="A32" s="16">
        <v>3985</v>
      </c>
      <c r="B32" s="19" t="s">
        <v>34</v>
      </c>
      <c r="C32" s="10"/>
      <c r="D32" s="10"/>
      <c r="E32" s="10"/>
      <c r="F32" s="10"/>
      <c r="G32" s="42"/>
    </row>
    <row r="33" spans="1:7" ht="12.75" customHeight="1">
      <c r="A33" s="16">
        <v>3986</v>
      </c>
      <c r="B33" s="19" t="s">
        <v>35</v>
      </c>
      <c r="C33" s="10"/>
      <c r="D33" s="10"/>
      <c r="E33" s="10"/>
      <c r="F33" s="10"/>
      <c r="G33" s="42"/>
    </row>
    <row r="34" spans="1:7" ht="12.75" customHeight="1">
      <c r="A34" s="16">
        <v>3987</v>
      </c>
      <c r="B34" s="19" t="s">
        <v>36</v>
      </c>
      <c r="C34" s="10"/>
      <c r="D34" s="10"/>
      <c r="E34" s="10"/>
      <c r="F34" s="10"/>
      <c r="G34" s="42"/>
    </row>
    <row r="35" spans="1:7" ht="12.75" customHeight="1">
      <c r="A35" s="16">
        <v>3988</v>
      </c>
      <c r="B35" s="19" t="s">
        <v>37</v>
      </c>
      <c r="C35" s="10"/>
      <c r="D35" s="10"/>
      <c r="E35" s="10"/>
      <c r="F35" s="10"/>
      <c r="G35" s="42"/>
    </row>
    <row r="36" spans="1:7" ht="12.75" customHeight="1">
      <c r="A36" s="12">
        <v>3989</v>
      </c>
      <c r="B36" s="12" t="s">
        <v>38</v>
      </c>
      <c r="C36" s="10"/>
      <c r="D36" s="10"/>
      <c r="E36" s="10"/>
      <c r="F36" s="10"/>
      <c r="G36" s="9"/>
    </row>
    <row r="37" spans="1:7" ht="12.75" customHeight="1">
      <c r="A37" s="12">
        <v>3990</v>
      </c>
      <c r="B37" s="12" t="s">
        <v>39</v>
      </c>
      <c r="C37" s="10"/>
      <c r="D37" s="10"/>
      <c r="E37" s="10"/>
      <c r="F37" s="10"/>
      <c r="G37" s="9"/>
    </row>
    <row r="38" spans="1:7" ht="12.75" customHeight="1">
      <c r="A38" s="8" t="s">
        <v>40</v>
      </c>
      <c r="B38" s="8"/>
      <c r="C38" s="10">
        <f>SUM(C32:C37)</f>
        <v>0</v>
      </c>
      <c r="D38" s="10">
        <f>SUM(D32:D37)</f>
        <v>0</v>
      </c>
      <c r="E38" s="10">
        <f>SUM(E32:E37)</f>
        <v>0</v>
      </c>
      <c r="F38" s="10">
        <f>SUM(F32:F37)</f>
        <v>0</v>
      </c>
      <c r="G38" s="9"/>
    </row>
    <row r="39" spans="1:7" ht="12.75" customHeight="1">
      <c r="A39" s="15"/>
      <c r="B39" s="2"/>
      <c r="C39" s="10"/>
      <c r="D39" s="10"/>
      <c r="E39" s="10"/>
      <c r="F39" s="10"/>
      <c r="G39" s="13"/>
    </row>
    <row r="40" spans="1:7" ht="12.75" customHeight="1">
      <c r="A40" s="2" t="s">
        <v>41</v>
      </c>
      <c r="B40" s="3"/>
      <c r="C40" s="10">
        <f>SUM(C29,C38)</f>
        <v>4600</v>
      </c>
      <c r="D40" s="10">
        <f>SUM(D29,D38)</f>
        <v>0</v>
      </c>
      <c r="E40" s="10">
        <f>SUM(E29,E38)</f>
        <v>0</v>
      </c>
      <c r="F40" s="10">
        <f>SUM(F29,F38)</f>
        <v>0</v>
      </c>
      <c r="G40" s="21"/>
    </row>
    <row r="41" spans="1:7" ht="12.75" customHeight="1">
      <c r="A41" s="2"/>
      <c r="B41" s="3"/>
      <c r="C41" s="20"/>
      <c r="D41" s="20"/>
      <c r="E41" s="20"/>
      <c r="F41" s="20"/>
      <c r="G41" s="3"/>
    </row>
    <row r="42" spans="1:7" ht="12.75" customHeight="1">
      <c r="A42" s="8" t="s">
        <v>42</v>
      </c>
      <c r="B42" s="21"/>
      <c r="C42" s="10"/>
      <c r="D42" s="10"/>
      <c r="E42" s="10"/>
      <c r="F42" s="10"/>
      <c r="G42" s="9"/>
    </row>
    <row r="43" spans="1:7" ht="12.75" customHeight="1">
      <c r="A43" s="8" t="s">
        <v>43</v>
      </c>
      <c r="B43" s="21"/>
      <c r="C43" s="10"/>
      <c r="D43" s="10"/>
      <c r="E43" s="10"/>
      <c r="F43" s="10"/>
      <c r="G43" s="9"/>
    </row>
    <row r="44" spans="1:7" ht="12.75" customHeight="1">
      <c r="A44" s="12">
        <v>4010</v>
      </c>
      <c r="B44" s="9" t="s">
        <v>44</v>
      </c>
      <c r="C44" s="10"/>
      <c r="D44" s="10"/>
      <c r="E44" s="10"/>
      <c r="F44" s="10"/>
      <c r="G44" s="9"/>
    </row>
    <row r="45" spans="1:7" ht="12.75" customHeight="1">
      <c r="A45" s="12">
        <v>4011</v>
      </c>
      <c r="B45" s="9" t="s">
        <v>45</v>
      </c>
      <c r="C45" s="10"/>
      <c r="D45" s="10"/>
      <c r="E45" s="10"/>
      <c r="F45" s="10"/>
      <c r="G45" s="9"/>
    </row>
    <row r="46" spans="1:7" ht="12.75" customHeight="1">
      <c r="A46" s="12">
        <v>4012</v>
      </c>
      <c r="B46" s="9" t="s">
        <v>46</v>
      </c>
      <c r="C46" s="10"/>
      <c r="D46" s="10"/>
      <c r="E46" s="10"/>
      <c r="F46" s="10"/>
      <c r="G46" s="9"/>
    </row>
    <row r="47" spans="1:7" ht="12.75" customHeight="1">
      <c r="A47" s="12">
        <v>4019</v>
      </c>
      <c r="B47" s="9" t="s">
        <v>47</v>
      </c>
      <c r="C47" s="10"/>
      <c r="D47" s="10"/>
      <c r="E47" s="10"/>
      <c r="F47" s="10"/>
      <c r="G47" s="9"/>
    </row>
    <row r="48" spans="1:7" ht="12.75" customHeight="1">
      <c r="A48" s="12">
        <v>4055</v>
      </c>
      <c r="B48" s="9" t="s">
        <v>48</v>
      </c>
      <c r="C48" s="10"/>
      <c r="D48" s="10"/>
      <c r="E48" s="10"/>
      <c r="F48" s="10"/>
      <c r="G48" s="9"/>
    </row>
    <row r="49" spans="1:7" ht="12.75" customHeight="1">
      <c r="A49" s="8" t="s">
        <v>49</v>
      </c>
      <c r="B49" s="21"/>
      <c r="C49" s="10">
        <f>SUM(C44:C48)</f>
        <v>0</v>
      </c>
      <c r="D49" s="10">
        <f>SUM(D44:D48)</f>
        <v>0</v>
      </c>
      <c r="E49" s="10">
        <f>SUM(E44:E48)</f>
        <v>0</v>
      </c>
      <c r="F49" s="10">
        <f>SUM(F44:F48)</f>
        <v>0</v>
      </c>
      <c r="G49" s="9"/>
    </row>
    <row r="50" spans="1:7" ht="12.75" customHeight="1">
      <c r="A50" s="15"/>
      <c r="B50" s="3"/>
      <c r="C50" s="10"/>
      <c r="D50" s="10"/>
      <c r="E50" s="10"/>
      <c r="F50" s="10"/>
      <c r="G50" s="13"/>
    </row>
    <row r="51" spans="1:7" ht="12.75" customHeight="1">
      <c r="A51" s="3" t="s">
        <v>50</v>
      </c>
      <c r="B51" s="3"/>
      <c r="C51" s="10">
        <f>SUM(C40,C49)</f>
        <v>4600</v>
      </c>
      <c r="D51" s="10">
        <f>SUM(D40,D49)</f>
        <v>0</v>
      </c>
      <c r="E51" s="10">
        <f>SUM(E40,E49)</f>
        <v>0</v>
      </c>
      <c r="F51" s="10">
        <f>SUM(F40,F49)</f>
        <v>0</v>
      </c>
    </row>
    <row r="52" spans="1:7" ht="12.75" customHeight="1">
      <c r="A52" s="5" t="s">
        <v>1</v>
      </c>
      <c r="B52" s="6"/>
      <c r="C52" s="7" t="s">
        <v>2</v>
      </c>
      <c r="D52" s="7" t="s">
        <v>3</v>
      </c>
      <c r="E52" s="7" t="s">
        <v>4</v>
      </c>
      <c r="F52" s="7" t="s">
        <v>5</v>
      </c>
      <c r="G52" s="6" t="s">
        <v>147</v>
      </c>
    </row>
    <row r="53" spans="1:7" ht="12.75" customHeight="1">
      <c r="A53" s="8" t="s">
        <v>51</v>
      </c>
      <c r="B53" s="21"/>
      <c r="C53" s="10"/>
      <c r="D53" s="10"/>
      <c r="E53" s="10"/>
      <c r="F53" s="10"/>
      <c r="G53" s="9"/>
    </row>
    <row r="54" spans="1:7" ht="12.75" customHeight="1">
      <c r="A54" s="12">
        <v>5011</v>
      </c>
      <c r="B54" s="9" t="s">
        <v>52</v>
      </c>
      <c r="C54" s="10"/>
      <c r="D54" s="10"/>
      <c r="E54" s="10"/>
      <c r="F54" s="10"/>
      <c r="G54" s="9"/>
    </row>
    <row r="55" spans="1:7" ht="12.75" customHeight="1">
      <c r="A55" s="12">
        <v>5012</v>
      </c>
      <c r="B55" s="9" t="s">
        <v>54</v>
      </c>
      <c r="C55" s="10"/>
      <c r="D55" s="10"/>
      <c r="E55" s="10"/>
      <c r="F55" s="10"/>
      <c r="G55" s="9"/>
    </row>
    <row r="56" spans="1:7" ht="12.75" customHeight="1">
      <c r="A56" s="12">
        <v>5013</v>
      </c>
      <c r="B56" s="9" t="s">
        <v>55</v>
      </c>
      <c r="C56" s="10"/>
      <c r="D56" s="10"/>
      <c r="E56" s="10"/>
      <c r="F56" s="10"/>
      <c r="G56" s="9"/>
    </row>
    <row r="57" spans="1:7" ht="12.75" customHeight="1">
      <c r="A57" s="12">
        <v>5014</v>
      </c>
      <c r="B57" s="9" t="s">
        <v>56</v>
      </c>
      <c r="C57" s="10"/>
      <c r="D57" s="10"/>
      <c r="E57" s="10"/>
      <c r="F57" s="10"/>
      <c r="G57" s="9"/>
    </row>
    <row r="58" spans="1:7" ht="12.75" customHeight="1">
      <c r="A58" s="12">
        <v>5050</v>
      </c>
      <c r="B58" s="9" t="s">
        <v>57</v>
      </c>
      <c r="C58" s="10"/>
      <c r="D58" s="10"/>
      <c r="E58" s="10"/>
      <c r="F58" s="10"/>
      <c r="G58" s="9"/>
    </row>
    <row r="59" spans="1:7" ht="12.75" customHeight="1">
      <c r="A59" s="12">
        <v>5060</v>
      </c>
      <c r="B59" s="9" t="s">
        <v>58</v>
      </c>
      <c r="C59" s="10"/>
      <c r="D59" s="10"/>
      <c r="E59" s="10"/>
      <c r="F59" s="10"/>
      <c r="G59" s="9"/>
    </row>
    <row r="60" spans="1:7" ht="12.75" customHeight="1">
      <c r="A60" s="12">
        <v>5070</v>
      </c>
      <c r="B60" s="9" t="s">
        <v>59</v>
      </c>
      <c r="C60" s="10"/>
      <c r="D60" s="10"/>
      <c r="E60" s="10"/>
      <c r="F60" s="10"/>
      <c r="G60" s="9"/>
    </row>
    <row r="61" spans="1:7" ht="12.75" customHeight="1">
      <c r="A61" s="12">
        <v>5080</v>
      </c>
      <c r="B61" s="9" t="s">
        <v>60</v>
      </c>
      <c r="C61" s="10"/>
      <c r="D61" s="10"/>
      <c r="E61" s="10"/>
      <c r="F61" s="10"/>
      <c r="G61" s="9"/>
    </row>
    <row r="62" spans="1:7" ht="12.75" customHeight="1">
      <c r="A62" s="12">
        <v>5090</v>
      </c>
      <c r="B62" s="9" t="s">
        <v>61</v>
      </c>
      <c r="C62" s="10"/>
      <c r="D62" s="10"/>
      <c r="E62" s="10"/>
      <c r="F62" s="10"/>
      <c r="G62" s="9"/>
    </row>
    <row r="63" spans="1:7" ht="12.75" customHeight="1">
      <c r="A63" s="12">
        <v>5160</v>
      </c>
      <c r="B63" s="9" t="s">
        <v>62</v>
      </c>
      <c r="C63" s="10"/>
      <c r="D63" s="10"/>
      <c r="E63" s="10"/>
      <c r="F63" s="10"/>
      <c r="G63" s="9"/>
    </row>
    <row r="64" spans="1:7" ht="12.75" customHeight="1">
      <c r="A64" s="12">
        <v>5210</v>
      </c>
      <c r="B64" s="9" t="s">
        <v>63</v>
      </c>
      <c r="C64" s="10"/>
      <c r="D64" s="10"/>
      <c r="E64" s="10"/>
      <c r="F64" s="10"/>
      <c r="G64" s="21"/>
    </row>
    <row r="65" spans="1:7" ht="12.75" customHeight="1">
      <c r="A65" s="12">
        <v>5220</v>
      </c>
      <c r="B65" s="9" t="s">
        <v>64</v>
      </c>
      <c r="C65" s="10"/>
      <c r="D65" s="10"/>
      <c r="E65" s="10"/>
      <c r="F65" s="10"/>
      <c r="G65" s="21"/>
    </row>
    <row r="66" spans="1:7" ht="12.75" customHeight="1">
      <c r="A66" s="12">
        <v>5290</v>
      </c>
      <c r="B66" s="9" t="s">
        <v>65</v>
      </c>
      <c r="C66" s="10"/>
      <c r="D66" s="10"/>
      <c r="E66" s="10"/>
      <c r="F66" s="10"/>
      <c r="G66" s="9"/>
    </row>
    <row r="67" spans="1:7" ht="12.75" customHeight="1">
      <c r="A67" s="12">
        <v>5310</v>
      </c>
      <c r="B67" s="9" t="s">
        <v>66</v>
      </c>
      <c r="C67" s="10"/>
      <c r="D67" s="10"/>
      <c r="E67" s="10"/>
      <c r="F67" s="10"/>
      <c r="G67" s="9"/>
    </row>
    <row r="68" spans="1:7" ht="12.75" customHeight="1">
      <c r="A68" s="12">
        <v>5410</v>
      </c>
      <c r="B68" s="9" t="s">
        <v>67</v>
      </c>
      <c r="C68" s="10"/>
      <c r="D68" s="10"/>
      <c r="E68" s="10"/>
      <c r="F68" s="10"/>
      <c r="G68" s="9"/>
    </row>
    <row r="69" spans="1:7" ht="12.75" customHeight="1">
      <c r="A69" s="12">
        <v>5422</v>
      </c>
      <c r="B69" s="9" t="s">
        <v>68</v>
      </c>
      <c r="C69" s="10"/>
      <c r="D69" s="10"/>
      <c r="E69" s="10"/>
      <c r="F69" s="10"/>
      <c r="G69" s="9"/>
    </row>
    <row r="70" spans="1:7" ht="12.75" customHeight="1">
      <c r="A70" s="12">
        <v>5460</v>
      </c>
      <c r="B70" s="9" t="s">
        <v>69</v>
      </c>
      <c r="C70" s="10"/>
      <c r="D70" s="10"/>
      <c r="E70" s="10"/>
      <c r="F70" s="10"/>
      <c r="G70" s="9"/>
    </row>
    <row r="71" spans="1:7" ht="12.75" customHeight="1">
      <c r="A71" s="12">
        <v>5461</v>
      </c>
      <c r="B71" s="9" t="s">
        <v>70</v>
      </c>
      <c r="C71" s="10"/>
      <c r="D71" s="10"/>
      <c r="E71" s="10"/>
      <c r="F71" s="10"/>
      <c r="G71" s="9"/>
    </row>
    <row r="72" spans="1:7" ht="12.75" customHeight="1">
      <c r="A72" s="12">
        <v>5469</v>
      </c>
      <c r="B72" s="9" t="s">
        <v>71</v>
      </c>
      <c r="C72" s="10"/>
      <c r="D72" s="10"/>
      <c r="E72" s="10"/>
      <c r="F72" s="10"/>
      <c r="G72" s="9"/>
    </row>
    <row r="73" spans="1:7" ht="12.75" customHeight="1">
      <c r="A73" s="12">
        <v>5471</v>
      </c>
      <c r="B73" s="9" t="s">
        <v>72</v>
      </c>
      <c r="C73" s="10"/>
      <c r="D73" s="10"/>
      <c r="E73" s="10"/>
      <c r="F73" s="10"/>
      <c r="G73" s="78"/>
    </row>
    <row r="74" spans="1:7" ht="12.75" customHeight="1">
      <c r="A74" s="12">
        <v>5472</v>
      </c>
      <c r="B74" s="9" t="s">
        <v>73</v>
      </c>
      <c r="C74" s="10"/>
      <c r="D74" s="10"/>
      <c r="E74" s="10"/>
      <c r="F74" s="10"/>
      <c r="G74" s="9"/>
    </row>
    <row r="75" spans="1:7" ht="12.75" customHeight="1">
      <c r="A75" s="12">
        <v>5500</v>
      </c>
      <c r="B75" s="9" t="s">
        <v>74</v>
      </c>
      <c r="C75" s="10"/>
      <c r="D75" s="10"/>
      <c r="E75" s="10"/>
      <c r="F75" s="10"/>
      <c r="G75" s="9"/>
    </row>
    <row r="76" spans="1:7" ht="12.75" customHeight="1">
      <c r="A76" s="12">
        <v>5611</v>
      </c>
      <c r="B76" s="9" t="s">
        <v>75</v>
      </c>
      <c r="C76" s="10"/>
      <c r="D76" s="10"/>
      <c r="E76" s="10"/>
      <c r="F76" s="10"/>
      <c r="G76" s="9"/>
    </row>
    <row r="77" spans="1:7" ht="12.75" customHeight="1">
      <c r="A77" s="12">
        <v>5800</v>
      </c>
      <c r="B77" s="9" t="s">
        <v>76</v>
      </c>
      <c r="C77" s="10"/>
      <c r="D77" s="10"/>
      <c r="E77" s="10"/>
      <c r="F77" s="10"/>
      <c r="G77" s="9"/>
    </row>
    <row r="78" spans="1:7" ht="12.75" customHeight="1">
      <c r="A78" s="12">
        <v>5801</v>
      </c>
      <c r="B78" s="9" t="s">
        <v>77</v>
      </c>
      <c r="C78" s="10"/>
      <c r="D78" s="10"/>
      <c r="E78" s="10"/>
      <c r="F78" s="10"/>
      <c r="G78" s="9"/>
    </row>
    <row r="79" spans="1:7" ht="12.75" customHeight="1">
      <c r="A79" s="12">
        <v>5802</v>
      </c>
      <c r="B79" s="9" t="s">
        <v>78</v>
      </c>
      <c r="C79" s="10"/>
      <c r="D79" s="10"/>
      <c r="E79" s="10"/>
      <c r="F79" s="10"/>
      <c r="G79" s="9"/>
    </row>
    <row r="80" spans="1:7" ht="12.75" customHeight="1">
      <c r="A80" s="12">
        <v>5803</v>
      </c>
      <c r="B80" s="9" t="s">
        <v>79</v>
      </c>
      <c r="C80" s="10"/>
      <c r="D80" s="10"/>
      <c r="E80" s="10"/>
      <c r="F80" s="10"/>
      <c r="G80" s="9"/>
    </row>
    <row r="81" spans="1:7" ht="12.75" customHeight="1">
      <c r="A81" s="12">
        <v>5804</v>
      </c>
      <c r="B81" s="9" t="s">
        <v>80</v>
      </c>
      <c r="C81" s="10"/>
      <c r="D81" s="10"/>
      <c r="E81" s="10"/>
      <c r="F81" s="10"/>
      <c r="G81" s="9"/>
    </row>
    <row r="82" spans="1:7" ht="12.75" customHeight="1">
      <c r="A82" s="12">
        <v>5805</v>
      </c>
      <c r="B82" s="9" t="s">
        <v>81</v>
      </c>
      <c r="C82" s="10"/>
      <c r="D82" s="10"/>
      <c r="E82" s="10"/>
      <c r="F82" s="10"/>
      <c r="G82" s="9"/>
    </row>
    <row r="83" spans="1:7" ht="12.75" customHeight="1">
      <c r="A83" s="12">
        <v>5806</v>
      </c>
      <c r="B83" s="9" t="s">
        <v>82</v>
      </c>
      <c r="C83" s="10"/>
      <c r="D83" s="10"/>
      <c r="E83" s="10"/>
      <c r="F83" s="10"/>
      <c r="G83" s="9"/>
    </row>
    <row r="84" spans="1:7" ht="12.75" customHeight="1">
      <c r="A84" s="12">
        <v>5807</v>
      </c>
      <c r="B84" s="9" t="s">
        <v>83</v>
      </c>
      <c r="C84" s="10"/>
      <c r="D84" s="10"/>
      <c r="E84" s="10"/>
      <c r="F84" s="10"/>
      <c r="G84" s="9"/>
    </row>
    <row r="85" spans="1:7" ht="12.75" customHeight="1">
      <c r="A85" s="12">
        <v>5810</v>
      </c>
      <c r="B85" s="9" t="s">
        <v>84</v>
      </c>
      <c r="C85" s="10"/>
      <c r="D85" s="10"/>
      <c r="E85" s="10"/>
      <c r="F85" s="10"/>
      <c r="G85" s="9"/>
    </row>
    <row r="86" spans="1:7" ht="12.75" customHeight="1">
      <c r="A86" s="12">
        <v>5831</v>
      </c>
      <c r="B86" s="9" t="s">
        <v>85</v>
      </c>
      <c r="C86" s="10"/>
      <c r="D86" s="10"/>
      <c r="E86" s="10"/>
      <c r="F86" s="10"/>
      <c r="G86" s="9"/>
    </row>
    <row r="87" spans="1:7" ht="12.75" customHeight="1">
      <c r="A87" s="12">
        <v>5910</v>
      </c>
      <c r="B87" s="9" t="s">
        <v>86</v>
      </c>
      <c r="C87" s="10"/>
      <c r="D87" s="10"/>
      <c r="E87" s="10"/>
      <c r="F87" s="10"/>
      <c r="G87" s="9"/>
    </row>
    <row r="88" spans="1:7" ht="12.75" customHeight="1">
      <c r="A88" s="12">
        <v>5931</v>
      </c>
      <c r="B88" s="9" t="s">
        <v>87</v>
      </c>
      <c r="C88" s="10"/>
      <c r="D88" s="10"/>
      <c r="E88" s="10"/>
      <c r="F88" s="10"/>
      <c r="G88" s="79"/>
    </row>
    <row r="89" spans="1:7" ht="12.75" customHeight="1">
      <c r="A89" s="12">
        <v>5933</v>
      </c>
      <c r="B89" s="9" t="s">
        <v>88</v>
      </c>
      <c r="C89" s="10"/>
      <c r="D89" s="10"/>
      <c r="E89" s="10"/>
      <c r="F89" s="10"/>
      <c r="G89" s="9"/>
    </row>
    <row r="90" spans="1:7" ht="12.75" customHeight="1">
      <c r="A90" s="12">
        <v>5934</v>
      </c>
      <c r="B90" s="9" t="s">
        <v>89</v>
      </c>
      <c r="C90" s="10"/>
      <c r="D90" s="10"/>
      <c r="E90" s="10"/>
      <c r="F90" s="10"/>
      <c r="G90" s="9"/>
    </row>
    <row r="91" spans="1:7" ht="12.75" customHeight="1">
      <c r="A91" s="12">
        <v>5935</v>
      </c>
      <c r="B91" s="9" t="s">
        <v>90</v>
      </c>
      <c r="C91" s="10"/>
      <c r="D91" s="10"/>
      <c r="E91" s="10"/>
      <c r="F91" s="10"/>
      <c r="G91" s="9"/>
    </row>
    <row r="92" spans="1:7" ht="12.75" customHeight="1">
      <c r="A92" s="12">
        <v>5936</v>
      </c>
      <c r="B92" s="9" t="s">
        <v>91</v>
      </c>
      <c r="C92" s="10"/>
      <c r="D92" s="10"/>
      <c r="E92" s="10"/>
      <c r="F92" s="10"/>
      <c r="G92" s="9"/>
    </row>
    <row r="93" spans="1:7" ht="12.75" customHeight="1">
      <c r="A93" s="12">
        <v>5943</v>
      </c>
      <c r="B93" s="9" t="s">
        <v>92</v>
      </c>
      <c r="C93" s="10"/>
      <c r="D93" s="10"/>
      <c r="E93" s="10"/>
      <c r="F93" s="10"/>
      <c r="G93" s="9"/>
    </row>
    <row r="94" spans="1:7" ht="12.75" customHeight="1">
      <c r="A94" s="5" t="s">
        <v>1</v>
      </c>
      <c r="B94" s="6"/>
      <c r="C94" s="7" t="s">
        <v>2</v>
      </c>
      <c r="D94" s="7" t="s">
        <v>3</v>
      </c>
      <c r="E94" s="7" t="s">
        <v>4</v>
      </c>
      <c r="F94" s="7" t="s">
        <v>5</v>
      </c>
      <c r="G94" s="6" t="s">
        <v>147</v>
      </c>
    </row>
    <row r="95" spans="1:7" ht="12.75" customHeight="1">
      <c r="A95" s="12">
        <v>5945</v>
      </c>
      <c r="B95" s="9" t="s">
        <v>93</v>
      </c>
      <c r="C95" s="10"/>
      <c r="D95" s="10"/>
      <c r="E95" s="10"/>
      <c r="F95" s="10"/>
      <c r="G95" s="9"/>
    </row>
    <row r="96" spans="1:7" ht="12.75" customHeight="1">
      <c r="A96" s="12">
        <v>6041</v>
      </c>
      <c r="B96" s="9" t="s">
        <v>94</v>
      </c>
      <c r="C96" s="10"/>
      <c r="D96" s="10"/>
      <c r="E96" s="10"/>
      <c r="F96" s="10"/>
      <c r="G96" s="9"/>
    </row>
    <row r="97" spans="1:7" ht="12.75" customHeight="1">
      <c r="A97" s="12">
        <v>6043</v>
      </c>
      <c r="B97" s="9" t="s">
        <v>95</v>
      </c>
      <c r="C97" s="10"/>
      <c r="D97" s="10"/>
      <c r="E97" s="10"/>
      <c r="F97" s="10"/>
      <c r="G97" s="9"/>
    </row>
    <row r="98" spans="1:7" ht="12.75" customHeight="1">
      <c r="A98" s="12">
        <v>6072</v>
      </c>
      <c r="B98" s="9" t="s">
        <v>96</v>
      </c>
      <c r="C98" s="10"/>
      <c r="D98" s="10"/>
      <c r="E98" s="10"/>
      <c r="F98" s="10"/>
      <c r="G98" s="9"/>
    </row>
    <row r="99" spans="1:7" ht="12.75" customHeight="1">
      <c r="A99" s="12">
        <v>6110</v>
      </c>
      <c r="B99" s="9" t="s">
        <v>97</v>
      </c>
      <c r="C99" s="10"/>
      <c r="D99" s="10"/>
      <c r="E99" s="10"/>
      <c r="F99" s="10"/>
      <c r="G99" s="9"/>
    </row>
    <row r="100" spans="1:7" ht="12.75" customHeight="1">
      <c r="A100" s="12">
        <v>6150</v>
      </c>
      <c r="B100" s="9" t="s">
        <v>98</v>
      </c>
      <c r="C100" s="10"/>
      <c r="D100" s="10"/>
      <c r="E100" s="10"/>
      <c r="F100" s="10"/>
      <c r="G100" s="9"/>
    </row>
    <row r="101" spans="1:7" ht="12.75" customHeight="1">
      <c r="A101" s="12">
        <v>6212</v>
      </c>
      <c r="B101" s="9" t="s">
        <v>99</v>
      </c>
      <c r="C101" s="10"/>
      <c r="D101" s="10"/>
      <c r="E101" s="10"/>
      <c r="F101" s="10"/>
      <c r="G101" s="9"/>
    </row>
    <row r="102" spans="1:7" ht="12.75" customHeight="1">
      <c r="A102" s="12">
        <v>6220</v>
      </c>
      <c r="B102" s="9" t="s">
        <v>100</v>
      </c>
      <c r="C102" s="10"/>
      <c r="D102" s="10"/>
      <c r="E102" s="10"/>
      <c r="F102" s="10"/>
      <c r="G102" s="9"/>
    </row>
    <row r="103" spans="1:7" ht="12.75" customHeight="1">
      <c r="A103" s="12">
        <v>6250</v>
      </c>
      <c r="B103" s="9" t="s">
        <v>101</v>
      </c>
      <c r="C103" s="10"/>
      <c r="D103" s="10"/>
      <c r="E103" s="10"/>
      <c r="F103" s="10"/>
      <c r="G103" s="9"/>
    </row>
    <row r="104" spans="1:7" ht="12.75" customHeight="1">
      <c r="A104" s="12">
        <v>6310</v>
      </c>
      <c r="B104" s="9" t="s">
        <v>102</v>
      </c>
      <c r="C104" s="10"/>
      <c r="D104" s="10"/>
      <c r="E104" s="10"/>
      <c r="F104" s="10"/>
      <c r="G104" s="9"/>
    </row>
    <row r="105" spans="1:7" ht="12.75" customHeight="1">
      <c r="A105" s="12">
        <v>6411</v>
      </c>
      <c r="B105" s="9" t="s">
        <v>103</v>
      </c>
      <c r="C105" s="10"/>
      <c r="D105" s="10"/>
      <c r="E105" s="10"/>
      <c r="F105" s="10"/>
      <c r="G105" s="79"/>
    </row>
    <row r="106" spans="1:7" ht="12.75" customHeight="1">
      <c r="A106" s="12">
        <v>6412</v>
      </c>
      <c r="B106" s="9" t="s">
        <v>104</v>
      </c>
      <c r="C106" s="10"/>
      <c r="D106" s="10"/>
      <c r="E106" s="10"/>
      <c r="F106" s="10"/>
      <c r="G106" s="9"/>
    </row>
    <row r="107" spans="1:7" ht="12.75" customHeight="1">
      <c r="A107" s="12">
        <v>6413</v>
      </c>
      <c r="B107" s="9" t="s">
        <v>105</v>
      </c>
      <c r="C107" s="10"/>
      <c r="D107" s="10"/>
      <c r="E107" s="10"/>
      <c r="F107" s="10"/>
      <c r="G107" s="9"/>
    </row>
    <row r="108" spans="1:7" ht="12.75" customHeight="1">
      <c r="A108" s="12">
        <v>6423</v>
      </c>
      <c r="B108" s="9" t="s">
        <v>106</v>
      </c>
      <c r="C108" s="10"/>
      <c r="D108" s="10"/>
      <c r="E108" s="10"/>
      <c r="F108" s="10"/>
      <c r="G108" s="9"/>
    </row>
    <row r="109" spans="1:7" ht="12.75" customHeight="1">
      <c r="A109" s="12">
        <v>6520</v>
      </c>
      <c r="B109" s="9" t="s">
        <v>107</v>
      </c>
      <c r="C109" s="10"/>
      <c r="D109" s="10"/>
      <c r="E109" s="10"/>
      <c r="F109" s="10"/>
      <c r="G109" s="9"/>
    </row>
    <row r="110" spans="1:7" ht="12.75" customHeight="1">
      <c r="A110" s="12">
        <v>6531</v>
      </c>
      <c r="B110" s="9" t="s">
        <v>108</v>
      </c>
      <c r="C110" s="10"/>
      <c r="D110" s="10"/>
      <c r="E110" s="10"/>
      <c r="F110" s="10"/>
      <c r="G110" s="9"/>
    </row>
    <row r="111" spans="1:7" ht="12.75" customHeight="1">
      <c r="A111" s="12">
        <v>6570</v>
      </c>
      <c r="B111" s="9" t="s">
        <v>109</v>
      </c>
      <c r="C111" s="10"/>
      <c r="D111" s="10"/>
      <c r="E111" s="10"/>
      <c r="F111" s="10"/>
      <c r="G111" s="9"/>
    </row>
    <row r="112" spans="1:7" ht="12.75" customHeight="1">
      <c r="A112" s="12">
        <v>6590</v>
      </c>
      <c r="B112" s="9" t="s">
        <v>110</v>
      </c>
      <c r="C112" s="10"/>
      <c r="D112" s="10"/>
      <c r="E112" s="10"/>
      <c r="F112" s="10"/>
      <c r="G112" s="9"/>
    </row>
    <row r="113" spans="1:7" ht="12.75" customHeight="1">
      <c r="A113" s="12">
        <v>6970</v>
      </c>
      <c r="B113" s="9" t="s">
        <v>111</v>
      </c>
      <c r="C113" s="10"/>
      <c r="D113" s="10"/>
      <c r="E113" s="10"/>
      <c r="F113" s="10"/>
      <c r="G113" s="9"/>
    </row>
    <row r="114" spans="1:7" ht="12.75" customHeight="1">
      <c r="A114" s="12">
        <v>6971</v>
      </c>
      <c r="B114" s="9" t="s">
        <v>112</v>
      </c>
      <c r="C114" s="10"/>
      <c r="D114" s="10"/>
      <c r="E114" s="10"/>
      <c r="F114" s="10"/>
      <c r="G114" s="9"/>
    </row>
    <row r="115" spans="1:7" ht="12.75" customHeight="1">
      <c r="A115" s="12">
        <v>6972</v>
      </c>
      <c r="B115" s="9" t="s">
        <v>113</v>
      </c>
      <c r="C115" s="10"/>
      <c r="D115" s="10"/>
      <c r="E115" s="10"/>
      <c r="F115" s="10"/>
      <c r="G115" s="9"/>
    </row>
    <row r="116" spans="1:7" ht="12.75" customHeight="1">
      <c r="A116" s="12">
        <v>6973</v>
      </c>
      <c r="B116" s="9" t="s">
        <v>114</v>
      </c>
      <c r="C116" s="10"/>
      <c r="D116" s="10"/>
      <c r="E116" s="10"/>
      <c r="F116" s="10"/>
      <c r="G116" s="9"/>
    </row>
    <row r="117" spans="1:7" ht="12.75" customHeight="1">
      <c r="A117" s="12">
        <v>6990</v>
      </c>
      <c r="B117" s="9" t="s">
        <v>115</v>
      </c>
      <c r="C117" s="10"/>
      <c r="D117" s="10"/>
      <c r="E117" s="10"/>
      <c r="F117" s="10"/>
      <c r="G117" s="9"/>
    </row>
    <row r="118" spans="1:7" ht="12.75" customHeight="1">
      <c r="A118" s="12">
        <v>6995</v>
      </c>
      <c r="B118" s="9" t="s">
        <v>116</v>
      </c>
      <c r="C118" s="10"/>
      <c r="D118" s="10"/>
      <c r="E118" s="10"/>
      <c r="F118" s="10"/>
      <c r="G118" s="9"/>
    </row>
    <row r="119" spans="1:7" ht="12.75" customHeight="1">
      <c r="A119" s="23">
        <v>6996</v>
      </c>
      <c r="B119" s="24" t="s">
        <v>117</v>
      </c>
      <c r="C119" s="10"/>
      <c r="D119" s="10"/>
      <c r="E119" s="10"/>
      <c r="F119" s="10"/>
      <c r="G119" s="79"/>
    </row>
    <row r="120" spans="1:7" ht="12.75" customHeight="1">
      <c r="A120" s="21" t="s">
        <v>118</v>
      </c>
      <c r="B120" s="9"/>
      <c r="C120" s="10">
        <f>SUM(C54:C93,C95:C119)</f>
        <v>0</v>
      </c>
      <c r="D120" s="10">
        <f>SUM(D54:D93,D95:D119)</f>
        <v>0</v>
      </c>
      <c r="E120" s="10">
        <f>SUM(E54:E93,E95:E119)</f>
        <v>0</v>
      </c>
      <c r="F120" s="10">
        <f>SUM(F54:F93,F95:F119)</f>
        <v>0</v>
      </c>
      <c r="G120" s="9"/>
    </row>
    <row r="121" spans="1:7" ht="12.75" customHeight="1">
      <c r="A121" s="15"/>
      <c r="C121" s="20"/>
      <c r="D121" s="20"/>
      <c r="E121" s="20"/>
      <c r="F121" s="20"/>
    </row>
    <row r="122" spans="1:7" ht="12.75" customHeight="1">
      <c r="A122" s="8" t="s">
        <v>119</v>
      </c>
      <c r="B122" s="9"/>
      <c r="C122" s="10"/>
      <c r="D122" s="10"/>
      <c r="E122" s="10"/>
      <c r="F122" s="10"/>
      <c r="G122" s="9"/>
    </row>
    <row r="123" spans="1:7" ht="12.75" customHeight="1">
      <c r="A123" s="12">
        <v>7510</v>
      </c>
      <c r="B123" s="9" t="s">
        <v>120</v>
      </c>
      <c r="C123" s="10"/>
      <c r="D123" s="10"/>
      <c r="E123" s="10"/>
      <c r="F123" s="10"/>
      <c r="G123" s="9"/>
    </row>
    <row r="124" spans="1:7" ht="12.75" customHeight="1">
      <c r="A124" s="12">
        <v>7511</v>
      </c>
      <c r="B124" s="9" t="s">
        <v>121</v>
      </c>
      <c r="C124" s="10"/>
      <c r="D124" s="10"/>
      <c r="E124" s="10"/>
      <c r="F124" s="10"/>
      <c r="G124" s="9"/>
    </row>
    <row r="125" spans="1:7" ht="12.75" customHeight="1">
      <c r="A125" s="12" t="s">
        <v>122</v>
      </c>
      <c r="B125" s="9"/>
      <c r="C125" s="10">
        <f>SUM(C123:C124)</f>
        <v>0</v>
      </c>
      <c r="D125" s="10">
        <f>SUM(D123:D124)</f>
        <v>0</v>
      </c>
      <c r="E125" s="10">
        <f>SUM(E123:E124)</f>
        <v>0</v>
      </c>
      <c r="F125" s="10">
        <f>SUM(F123:F124)</f>
        <v>0</v>
      </c>
      <c r="G125" s="9"/>
    </row>
    <row r="126" spans="1:7" ht="12.75" customHeight="1">
      <c r="A126" s="15"/>
      <c r="C126" s="10"/>
      <c r="D126" s="10"/>
      <c r="E126" s="10"/>
      <c r="F126" s="10"/>
    </row>
    <row r="127" spans="1:7" ht="12.75" customHeight="1">
      <c r="A127" s="84" t="s">
        <v>123</v>
      </c>
      <c r="B127" s="84"/>
      <c r="C127" s="10"/>
      <c r="D127" s="10"/>
      <c r="E127" s="10"/>
      <c r="F127" s="10"/>
      <c r="G127" s="9"/>
    </row>
    <row r="128" spans="1:7" ht="12.75" customHeight="1">
      <c r="A128" s="31">
        <v>7820</v>
      </c>
      <c r="B128" s="32" t="s">
        <v>124</v>
      </c>
      <c r="C128" s="10"/>
      <c r="D128" s="10"/>
      <c r="E128" s="10"/>
      <c r="F128" s="10"/>
      <c r="G128" s="9"/>
    </row>
    <row r="129" spans="1:7" ht="12.75" customHeight="1">
      <c r="A129" s="12">
        <v>7822</v>
      </c>
      <c r="B129" s="9" t="s">
        <v>125</v>
      </c>
      <c r="C129" s="10"/>
      <c r="D129" s="10"/>
      <c r="E129" s="10"/>
      <c r="F129" s="10"/>
      <c r="G129" s="9"/>
    </row>
    <row r="130" spans="1:7" ht="12.75" customHeight="1">
      <c r="A130" s="8" t="s">
        <v>126</v>
      </c>
      <c r="B130" s="9"/>
      <c r="C130" s="52">
        <f>SUM(C128:C129)</f>
        <v>0</v>
      </c>
      <c r="D130" s="52">
        <f>SUM(D128:D129)</f>
        <v>0</v>
      </c>
      <c r="E130" s="52">
        <f>SUM(E128:E129)</f>
        <v>0</v>
      </c>
      <c r="F130" s="52">
        <f>SUM(F128:F129)</f>
        <v>0</v>
      </c>
      <c r="G130" s="9"/>
    </row>
    <row r="131" spans="1:7" ht="12.75" customHeight="1">
      <c r="A131" s="8" t="s">
        <v>127</v>
      </c>
      <c r="B131" s="21"/>
      <c r="C131" s="10">
        <f>SUM(C49,C120,C125,C130)</f>
        <v>0</v>
      </c>
      <c r="D131" s="10">
        <f>SUM(D49,D120,D125,D130)</f>
        <v>0</v>
      </c>
      <c r="E131" s="10">
        <f>SUM(E49,E120,E125,E130)</f>
        <v>0</v>
      </c>
      <c r="F131" s="10">
        <f>SUM(F49,F120,F125,F130)</f>
        <v>0</v>
      </c>
      <c r="G131" s="9"/>
    </row>
    <row r="132" spans="1:7" ht="12.75" customHeight="1">
      <c r="A132" s="8" t="s">
        <v>129</v>
      </c>
      <c r="B132" s="21"/>
      <c r="C132" s="10">
        <f>SUM(C40,C131)</f>
        <v>4600</v>
      </c>
      <c r="D132" s="10">
        <f>SUM(D40,D131)</f>
        <v>0</v>
      </c>
      <c r="E132" s="10">
        <f>SUM(E40,E131)</f>
        <v>0</v>
      </c>
      <c r="F132" s="10">
        <f>SUM(F40,F131)</f>
        <v>0</v>
      </c>
      <c r="G132" s="9"/>
    </row>
    <row r="133" spans="1:7" ht="12.75" customHeight="1">
      <c r="A133" s="8" t="s">
        <v>133</v>
      </c>
      <c r="B133" s="9"/>
      <c r="C133" s="10"/>
      <c r="D133" s="10"/>
      <c r="E133" s="10"/>
      <c r="F133" s="10"/>
      <c r="G133" s="9"/>
    </row>
    <row r="134" spans="1:7" ht="12.75" customHeight="1">
      <c r="A134" s="12">
        <v>8300</v>
      </c>
      <c r="B134" s="9" t="s">
        <v>134</v>
      </c>
      <c r="C134" s="10"/>
      <c r="D134" s="10"/>
      <c r="E134" s="10"/>
      <c r="F134" s="10"/>
      <c r="G134" s="9"/>
    </row>
    <row r="135" spans="1:7" ht="12.75" customHeight="1">
      <c r="A135" s="12">
        <v>8310</v>
      </c>
      <c r="B135" s="9" t="s">
        <v>135</v>
      </c>
      <c r="C135" s="10"/>
      <c r="D135" s="10"/>
      <c r="E135" s="10"/>
      <c r="F135" s="10"/>
      <c r="G135" s="9"/>
    </row>
    <row r="136" spans="1:7" ht="12.75" customHeight="1">
      <c r="A136" s="12">
        <v>8390</v>
      </c>
      <c r="B136" s="9" t="s">
        <v>136</v>
      </c>
      <c r="C136" s="10"/>
      <c r="D136" s="10"/>
      <c r="E136" s="10"/>
      <c r="F136" s="10"/>
      <c r="G136" s="9"/>
    </row>
    <row r="137" spans="1:7" ht="12.75" customHeight="1">
      <c r="A137" s="12">
        <v>8400</v>
      </c>
      <c r="B137" s="9" t="s">
        <v>137</v>
      </c>
      <c r="C137" s="10"/>
      <c r="D137" s="10"/>
      <c r="E137" s="10"/>
      <c r="F137" s="10"/>
      <c r="G137" s="9"/>
    </row>
    <row r="138" spans="1:7" ht="12.75" customHeight="1">
      <c r="A138" s="12">
        <v>8410</v>
      </c>
      <c r="B138" s="34" t="s">
        <v>138</v>
      </c>
      <c r="C138" s="10"/>
      <c r="D138" s="10"/>
      <c r="E138" s="10"/>
      <c r="F138" s="10"/>
      <c r="G138" s="42"/>
    </row>
    <row r="139" spans="1:7" ht="12.75" customHeight="1">
      <c r="A139" s="12">
        <v>8422</v>
      </c>
      <c r="B139" s="34" t="s">
        <v>139</v>
      </c>
      <c r="C139" s="10"/>
      <c r="D139" s="10"/>
      <c r="E139" s="10"/>
      <c r="F139" s="10"/>
      <c r="G139" s="42"/>
    </row>
    <row r="140" spans="1:7" ht="12.75" customHeight="1">
      <c r="A140" s="12">
        <v>8423</v>
      </c>
      <c r="B140" s="34" t="s">
        <v>140</v>
      </c>
      <c r="C140" s="10"/>
      <c r="D140" s="10"/>
      <c r="E140" s="10"/>
      <c r="F140" s="10"/>
      <c r="G140" s="42"/>
    </row>
    <row r="141" spans="1:7" ht="12.75" customHeight="1">
      <c r="A141" s="12">
        <v>8710</v>
      </c>
      <c r="B141" s="34" t="s">
        <v>141</v>
      </c>
      <c r="C141" s="10"/>
      <c r="D141" s="10"/>
      <c r="E141" s="10"/>
      <c r="F141" s="10"/>
      <c r="G141" s="42"/>
    </row>
    <row r="142" spans="1:7" ht="12.75" customHeight="1">
      <c r="A142" s="12" t="s">
        <v>142</v>
      </c>
      <c r="B142" s="21"/>
      <c r="C142" s="10">
        <f>SUM(C134:C141)</f>
        <v>0</v>
      </c>
      <c r="D142" s="10">
        <f>SUM(D134:D141)</f>
        <v>0</v>
      </c>
      <c r="E142" s="10">
        <f>SUM(E134:E141)</f>
        <v>0</v>
      </c>
      <c r="F142" s="10">
        <f>SUM(F134:F141)</f>
        <v>0</v>
      </c>
      <c r="G142" s="9"/>
    </row>
    <row r="143" spans="1:7" ht="12.75" customHeight="1">
      <c r="A143" s="8" t="s">
        <v>143</v>
      </c>
      <c r="B143" s="21"/>
      <c r="C143" s="10">
        <f>SUM(C132,C142)</f>
        <v>4600</v>
      </c>
      <c r="D143" s="10">
        <f>SUM(D132,D142)</f>
        <v>0</v>
      </c>
      <c r="E143" s="10">
        <f>SUM(E132,E142)</f>
        <v>0</v>
      </c>
      <c r="F143" s="10">
        <f>SUM(F132,F142)</f>
        <v>0</v>
      </c>
      <c r="G143" s="9"/>
    </row>
    <row r="144" spans="1:7" ht="12.75" customHeight="1">
      <c r="A144" s="8" t="s">
        <v>144</v>
      </c>
      <c r="B144" s="21"/>
      <c r="C144" s="10">
        <f>SUM(C143)</f>
        <v>4600</v>
      </c>
      <c r="D144" s="10">
        <f>SUM(D143)</f>
        <v>0</v>
      </c>
      <c r="E144" s="10">
        <f>SUM(E143)</f>
        <v>0</v>
      </c>
      <c r="F144" s="10">
        <f>SUM(F143)</f>
        <v>0</v>
      </c>
      <c r="G144" s="9"/>
    </row>
    <row r="145" spans="1:4" ht="12.75" customHeight="1">
      <c r="A145" s="15"/>
      <c r="C145" s="20"/>
      <c r="D145" s="20"/>
    </row>
    <row r="146" spans="1:4" ht="12.75" customHeight="1">
      <c r="A146" s="2"/>
      <c r="C146" s="20"/>
      <c r="D146" s="20"/>
    </row>
    <row r="147" spans="1:4" ht="12.75" customHeight="1"/>
    <row r="148" spans="1:4" ht="12.75" customHeight="1">
      <c r="A148" s="15"/>
      <c r="C148" s="20"/>
      <c r="D148" s="20"/>
    </row>
    <row r="149" spans="1:4" ht="12.75" customHeight="1"/>
    <row r="150" spans="1:4" ht="12.75" customHeight="1"/>
    <row r="151" spans="1:4" ht="12.75" customHeight="1"/>
    <row r="152" spans="1:4" ht="12.75" customHeight="1"/>
    <row r="153" spans="1:4" ht="12.75" customHeight="1"/>
    <row r="154" spans="1:4" ht="12.75" customHeight="1"/>
    <row r="155" spans="1:4" ht="12.75" customHeight="1"/>
    <row r="156" spans="1:4" ht="12.75" customHeight="1"/>
    <row r="157" spans="1:4" ht="12.75" customHeight="1"/>
    <row r="158" spans="1:4" ht="12.75" customHeight="1"/>
    <row r="159" spans="1:4" ht="12.75" customHeight="1"/>
    <row r="160" spans="1:4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sheetProtection selectLockedCells="1" selectUnlockedCells="1"/>
  <mergeCells count="1">
    <mergeCell ref="A127:B127"/>
  </mergeCells>
  <pageMargins left="0.7" right="0.7" top="0.1388888888888889" bottom="0.75" header="0" footer="0.75"/>
  <pageSetup paperSize="77" firstPageNumber="0" orientation="landscape" horizontalDpi="300" verticalDpi="300"/>
  <headerFooter alignWithMargins="0">
    <oddHeader>&amp;C&amp;10 Intern&amp;1#_x005F_x000D_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3A67A-F2DB-45EA-B45F-31BC1E2E70BC}">
  <dimension ref="A1:Z1008"/>
  <sheetViews>
    <sheetView zoomScaleNormal="100" workbookViewId="0"/>
  </sheetViews>
  <sheetFormatPr defaultColWidth="13.1875" defaultRowHeight="15" customHeight="1"/>
  <cols>
    <col min="1" max="1" width="7.9375" style="1" customWidth="1"/>
    <col min="2" max="2" width="35.6875" style="1" customWidth="1"/>
    <col min="3" max="3" width="12.4375" style="1" customWidth="1"/>
    <col min="4" max="4" width="11.5625" style="1" customWidth="1"/>
    <col min="5" max="6" width="13.1875" style="1"/>
    <col min="7" max="7" width="33.1875" style="1" customWidth="1"/>
    <col min="8" max="16384" width="13.1875" style="1"/>
  </cols>
  <sheetData>
    <row r="1" spans="1:7" ht="12.75" customHeight="1">
      <c r="A1" s="2" t="s">
        <v>208</v>
      </c>
      <c r="B1" s="3"/>
      <c r="C1" s="4"/>
      <c r="D1" s="4"/>
    </row>
    <row r="2" spans="1:7" ht="12.75" customHeight="1">
      <c r="A2" s="5" t="s">
        <v>1</v>
      </c>
      <c r="B2" s="6"/>
      <c r="C2" s="7" t="s">
        <v>2</v>
      </c>
      <c r="D2" s="7" t="s">
        <v>3</v>
      </c>
      <c r="E2" s="7" t="s">
        <v>4</v>
      </c>
      <c r="F2" s="7" t="s">
        <v>5</v>
      </c>
      <c r="G2" s="6" t="s">
        <v>147</v>
      </c>
    </row>
    <row r="3" spans="1:7" ht="12.75" customHeight="1">
      <c r="A3" s="8" t="s">
        <v>6</v>
      </c>
      <c r="B3" s="9"/>
      <c r="C3" s="11"/>
      <c r="D3" s="10"/>
      <c r="E3" s="10"/>
      <c r="F3" s="10"/>
      <c r="G3" s="9"/>
    </row>
    <row r="4" spans="1:7" ht="12.75" customHeight="1">
      <c r="A4" s="8" t="s">
        <v>7</v>
      </c>
      <c r="B4" s="9"/>
      <c r="C4" s="10"/>
      <c r="D4" s="10"/>
      <c r="E4" s="10"/>
      <c r="F4" s="10"/>
      <c r="G4" s="9"/>
    </row>
    <row r="5" spans="1:7" ht="12.75" customHeight="1">
      <c r="A5" s="12">
        <v>3010</v>
      </c>
      <c r="B5" s="9" t="s">
        <v>8</v>
      </c>
      <c r="C5" s="10"/>
      <c r="D5" s="10"/>
      <c r="E5" s="10"/>
      <c r="F5" s="10"/>
      <c r="G5" s="9"/>
    </row>
    <row r="6" spans="1:7" ht="12.75" customHeight="1">
      <c r="A6" s="12">
        <v>3011</v>
      </c>
      <c r="B6" s="9" t="s">
        <v>9</v>
      </c>
      <c r="C6" s="10"/>
      <c r="D6" s="10"/>
      <c r="E6" s="10"/>
      <c r="F6" s="10"/>
      <c r="G6" s="9"/>
    </row>
    <row r="7" spans="1:7" ht="12.75" customHeight="1">
      <c r="A7" s="12">
        <v>3012</v>
      </c>
      <c r="B7" s="9" t="s">
        <v>10</v>
      </c>
      <c r="C7" s="10"/>
      <c r="D7" s="10"/>
      <c r="E7" s="10"/>
      <c r="F7" s="10"/>
      <c r="G7" s="9"/>
    </row>
    <row r="8" spans="1:7" ht="12.75" customHeight="1">
      <c r="A8" s="12">
        <v>3013</v>
      </c>
      <c r="B8" s="9" t="s">
        <v>11</v>
      </c>
      <c r="C8" s="10"/>
      <c r="D8" s="10">
        <v>4000</v>
      </c>
      <c r="E8" s="10"/>
      <c r="F8" s="10">
        <v>3000</v>
      </c>
      <c r="G8" s="9" t="s">
        <v>209</v>
      </c>
    </row>
    <row r="9" spans="1:7" ht="12.75" customHeight="1">
      <c r="A9" s="12">
        <v>3014</v>
      </c>
      <c r="B9" s="9" t="s">
        <v>12</v>
      </c>
      <c r="C9" s="10"/>
      <c r="D9" s="10"/>
      <c r="E9" s="10"/>
      <c r="F9" s="10"/>
      <c r="G9" s="9"/>
    </row>
    <row r="10" spans="1:7" ht="12.75" customHeight="1">
      <c r="A10" s="12">
        <v>3015</v>
      </c>
      <c r="B10" s="9" t="s">
        <v>13</v>
      </c>
      <c r="C10" s="10"/>
      <c r="D10" s="10"/>
      <c r="E10" s="10"/>
      <c r="F10" s="10">
        <v>750</v>
      </c>
      <c r="G10" s="9"/>
    </row>
    <row r="11" spans="1:7" ht="12.75" customHeight="1">
      <c r="A11" s="12">
        <v>3016</v>
      </c>
      <c r="B11" s="9" t="s">
        <v>14</v>
      </c>
      <c r="C11" s="10"/>
      <c r="D11" s="10"/>
      <c r="E11" s="10"/>
      <c r="F11" s="10"/>
      <c r="G11" s="9"/>
    </row>
    <row r="12" spans="1:7" ht="12.75" customHeight="1">
      <c r="A12" s="12">
        <v>3017</v>
      </c>
      <c r="B12" s="9" t="s">
        <v>148</v>
      </c>
      <c r="C12" s="10"/>
      <c r="D12" s="10"/>
      <c r="E12" s="10"/>
      <c r="F12" s="10"/>
      <c r="G12" s="63"/>
    </row>
    <row r="13" spans="1:7" ht="12.75" customHeight="1">
      <c r="A13" s="12">
        <v>3018</v>
      </c>
      <c r="B13" s="9" t="s">
        <v>16</v>
      </c>
      <c r="C13" s="10"/>
      <c r="D13" s="10"/>
      <c r="E13" s="10"/>
      <c r="F13" s="10"/>
      <c r="G13" s="9"/>
    </row>
    <row r="14" spans="1:7" ht="12.75" customHeight="1">
      <c r="A14" s="12">
        <v>3020</v>
      </c>
      <c r="B14" s="9" t="s">
        <v>17</v>
      </c>
      <c r="C14" s="10"/>
      <c r="D14" s="10"/>
      <c r="E14" s="10"/>
      <c r="F14" s="10"/>
      <c r="G14" s="9"/>
    </row>
    <row r="15" spans="1:7" ht="12.75" customHeight="1">
      <c r="A15" s="12">
        <v>3021</v>
      </c>
      <c r="B15" s="9" t="s">
        <v>18</v>
      </c>
      <c r="C15" s="10"/>
      <c r="D15" s="10"/>
      <c r="E15" s="10"/>
      <c r="F15" s="10"/>
      <c r="G15" s="9"/>
    </row>
    <row r="16" spans="1:7" ht="12.75" customHeight="1">
      <c r="A16" s="12">
        <v>3022</v>
      </c>
      <c r="B16" s="9" t="s">
        <v>19</v>
      </c>
      <c r="C16" s="10"/>
      <c r="D16" s="10"/>
      <c r="E16" s="10"/>
      <c r="F16" s="10"/>
      <c r="G16" s="9"/>
    </row>
    <row r="17" spans="1:7" ht="12.75" customHeight="1">
      <c r="A17" s="12">
        <v>3023</v>
      </c>
      <c r="B17" s="9" t="s">
        <v>20</v>
      </c>
      <c r="C17" s="10"/>
      <c r="D17" s="10"/>
      <c r="E17" s="10"/>
      <c r="F17" s="10"/>
      <c r="G17" s="9"/>
    </row>
    <row r="18" spans="1:7" ht="12.75" customHeight="1">
      <c r="A18" s="12">
        <v>3024</v>
      </c>
      <c r="B18" s="9" t="s">
        <v>21</v>
      </c>
      <c r="C18" s="10"/>
      <c r="D18" s="10"/>
      <c r="E18" s="10"/>
      <c r="F18" s="10"/>
      <c r="G18" s="9"/>
    </row>
    <row r="19" spans="1:7" ht="12.75" customHeight="1">
      <c r="A19" s="12">
        <v>3025</v>
      </c>
      <c r="B19" s="9" t="s">
        <v>22</v>
      </c>
      <c r="C19" s="10">
        <v>600</v>
      </c>
      <c r="D19" s="10">
        <v>1000</v>
      </c>
      <c r="E19" s="10"/>
      <c r="F19" s="10"/>
      <c r="G19" s="9" t="s">
        <v>210</v>
      </c>
    </row>
    <row r="20" spans="1:7" ht="12.75" customHeight="1">
      <c r="A20" s="12">
        <v>3026</v>
      </c>
      <c r="B20" s="9" t="s">
        <v>150</v>
      </c>
      <c r="C20" s="10"/>
      <c r="D20" s="10"/>
      <c r="E20" s="10"/>
      <c r="F20" s="10"/>
      <c r="G20" s="9"/>
    </row>
    <row r="21" spans="1:7" ht="12.75" customHeight="1">
      <c r="A21" s="12">
        <v>3028</v>
      </c>
      <c r="B21" s="9" t="s">
        <v>24</v>
      </c>
      <c r="C21" s="10">
        <v>1210</v>
      </c>
      <c r="D21" s="10">
        <v>1000</v>
      </c>
      <c r="E21" s="10">
        <v>240</v>
      </c>
      <c r="F21" s="10">
        <v>1000</v>
      </c>
      <c r="G21" s="9" t="s">
        <v>211</v>
      </c>
    </row>
    <row r="22" spans="1:7" ht="12.75" customHeight="1">
      <c r="A22" s="12">
        <v>3029</v>
      </c>
      <c r="B22" s="9" t="s">
        <v>25</v>
      </c>
      <c r="C22" s="10">
        <v>1519</v>
      </c>
      <c r="D22" s="10">
        <v>500</v>
      </c>
      <c r="E22" s="10"/>
      <c r="F22" s="10">
        <v>750</v>
      </c>
      <c r="G22" s="9"/>
    </row>
    <row r="23" spans="1:7" ht="12.75" customHeight="1">
      <c r="A23" s="12">
        <v>3030</v>
      </c>
      <c r="B23" s="9" t="s">
        <v>26</v>
      </c>
      <c r="C23" s="10"/>
      <c r="D23" s="10"/>
      <c r="E23" s="10"/>
      <c r="F23" s="10"/>
      <c r="G23" s="9"/>
    </row>
    <row r="24" spans="1:7" ht="12.75" customHeight="1">
      <c r="A24" s="12">
        <v>3040</v>
      </c>
      <c r="B24" s="9" t="s">
        <v>27</v>
      </c>
      <c r="C24" s="10"/>
      <c r="D24" s="10"/>
      <c r="E24" s="10"/>
      <c r="F24" s="10"/>
      <c r="G24" s="9"/>
    </row>
    <row r="25" spans="1:7" ht="12.75" customHeight="1">
      <c r="A25" s="12">
        <v>3050</v>
      </c>
      <c r="B25" s="9" t="s">
        <v>28</v>
      </c>
      <c r="C25" s="10"/>
      <c r="D25" s="10"/>
      <c r="E25" s="10"/>
      <c r="F25" s="10"/>
      <c r="G25" s="9"/>
    </row>
    <row r="26" spans="1:7" ht="12.75" customHeight="1">
      <c r="A26" s="12">
        <v>3051</v>
      </c>
      <c r="B26" s="9" t="s">
        <v>29</v>
      </c>
      <c r="C26" s="10">
        <v>1200</v>
      </c>
      <c r="D26" s="10"/>
      <c r="E26" s="10"/>
      <c r="F26" s="10"/>
      <c r="G26" s="9" t="s">
        <v>212</v>
      </c>
    </row>
    <row r="27" spans="1:7" ht="12.75" customHeight="1">
      <c r="A27" s="12">
        <v>3055</v>
      </c>
      <c r="B27" s="9" t="s">
        <v>213</v>
      </c>
      <c r="C27" s="10">
        <v>1000</v>
      </c>
      <c r="D27" s="10">
        <v>2000</v>
      </c>
      <c r="E27" s="10">
        <v>1500</v>
      </c>
      <c r="F27" s="10">
        <v>2500</v>
      </c>
      <c r="G27" s="9"/>
    </row>
    <row r="28" spans="1:7" ht="12.75" customHeight="1">
      <c r="A28" s="12">
        <v>3740</v>
      </c>
      <c r="B28" s="9" t="s">
        <v>31</v>
      </c>
      <c r="C28" s="10"/>
      <c r="D28" s="10"/>
      <c r="E28" s="10"/>
      <c r="F28" s="10"/>
      <c r="G28" s="9"/>
    </row>
    <row r="29" spans="1:7" ht="12.75" customHeight="1">
      <c r="A29" s="8" t="s">
        <v>32</v>
      </c>
      <c r="B29" s="8"/>
      <c r="C29" s="10">
        <f>SUM(C5:C28)</f>
        <v>5529</v>
      </c>
      <c r="D29" s="10">
        <f>SUM(D5:D28)</f>
        <v>8500</v>
      </c>
      <c r="E29" s="10">
        <f>SUM(E5:E28)</f>
        <v>1740</v>
      </c>
      <c r="F29" s="10">
        <f>SUM(F5:F28)</f>
        <v>8000</v>
      </c>
      <c r="G29" s="9"/>
    </row>
    <row r="30" spans="1:7" ht="12.75" customHeight="1">
      <c r="A30" s="15"/>
      <c r="B30" s="2"/>
      <c r="C30" s="20"/>
      <c r="D30" s="20"/>
      <c r="E30" s="20"/>
      <c r="F30" s="20"/>
      <c r="G30" s="13"/>
    </row>
    <row r="31" spans="1:7" ht="12.75" customHeight="1">
      <c r="A31" s="16" t="s">
        <v>33</v>
      </c>
      <c r="B31" s="17"/>
      <c r="C31" s="39"/>
      <c r="D31" s="39"/>
      <c r="E31" s="39"/>
      <c r="F31" s="39"/>
      <c r="G31" s="42"/>
    </row>
    <row r="32" spans="1:7" ht="12.75" customHeight="1">
      <c r="A32" s="16">
        <v>3985</v>
      </c>
      <c r="B32" s="19" t="s">
        <v>34</v>
      </c>
      <c r="C32" s="10"/>
      <c r="D32" s="10">
        <v>2000</v>
      </c>
      <c r="E32" s="10"/>
      <c r="F32" s="10">
        <v>2000</v>
      </c>
      <c r="G32" s="42" t="s">
        <v>214</v>
      </c>
    </row>
    <row r="33" spans="1:7" ht="12.75" customHeight="1">
      <c r="A33" s="16">
        <v>3986</v>
      </c>
      <c r="B33" s="19" t="s">
        <v>35</v>
      </c>
      <c r="C33" s="10"/>
      <c r="D33" s="10"/>
      <c r="E33" s="10"/>
      <c r="F33" s="10"/>
      <c r="G33" s="42"/>
    </row>
    <row r="34" spans="1:7" ht="12.75" customHeight="1">
      <c r="A34" s="16">
        <v>3987</v>
      </c>
      <c r="B34" s="19" t="s">
        <v>36</v>
      </c>
      <c r="C34" s="10"/>
      <c r="D34" s="10"/>
      <c r="E34" s="10"/>
      <c r="F34" s="10"/>
      <c r="G34" s="42"/>
    </row>
    <row r="35" spans="1:7" ht="12.75" customHeight="1">
      <c r="A35" s="16">
        <v>3988</v>
      </c>
      <c r="B35" s="19" t="s">
        <v>37</v>
      </c>
      <c r="C35" s="10"/>
      <c r="D35" s="10"/>
      <c r="E35" s="10"/>
      <c r="F35" s="10"/>
      <c r="G35" s="42"/>
    </row>
    <row r="36" spans="1:7" ht="12.75" customHeight="1">
      <c r="A36" s="12">
        <v>3989</v>
      </c>
      <c r="B36" s="12" t="s">
        <v>38</v>
      </c>
      <c r="C36" s="10"/>
      <c r="D36" s="10"/>
      <c r="E36" s="10"/>
      <c r="F36" s="10"/>
      <c r="G36" s="9"/>
    </row>
    <row r="37" spans="1:7" ht="12.75" customHeight="1">
      <c r="A37" s="12">
        <v>3990</v>
      </c>
      <c r="B37" s="12" t="s">
        <v>39</v>
      </c>
      <c r="C37" s="10">
        <v>1500</v>
      </c>
      <c r="D37" s="10"/>
      <c r="E37" s="10"/>
      <c r="F37" s="10"/>
      <c r="G37" s="9"/>
    </row>
    <row r="38" spans="1:7" ht="12.75" customHeight="1">
      <c r="A38" s="8" t="s">
        <v>40</v>
      </c>
      <c r="B38" s="8"/>
      <c r="C38" s="10">
        <f>SUM(C32:C37)</f>
        <v>1500</v>
      </c>
      <c r="D38" s="10">
        <f>SUM(D32:D37)</f>
        <v>2000</v>
      </c>
      <c r="E38" s="10">
        <f>SUM(E32:E37)</f>
        <v>0</v>
      </c>
      <c r="F38" s="10">
        <f>SUM(F32:F37)</f>
        <v>2000</v>
      </c>
      <c r="G38" s="9"/>
    </row>
    <row r="39" spans="1:7" ht="12.75" customHeight="1">
      <c r="A39" s="15"/>
      <c r="B39" s="2"/>
      <c r="C39" s="10"/>
      <c r="D39" s="10"/>
      <c r="E39" s="10"/>
      <c r="F39" s="10"/>
      <c r="G39" s="13"/>
    </row>
    <row r="40" spans="1:7" ht="12.75" customHeight="1">
      <c r="A40" s="2" t="s">
        <v>41</v>
      </c>
      <c r="B40" s="3"/>
      <c r="C40" s="10">
        <f>SUM(C29,C38)</f>
        <v>7029</v>
      </c>
      <c r="D40" s="10">
        <f>SUM(D29,D38)</f>
        <v>10500</v>
      </c>
      <c r="E40" s="10">
        <f>SUM(E29,E38)</f>
        <v>1740</v>
      </c>
      <c r="F40" s="10">
        <f>SUM(F29,F38)</f>
        <v>10000</v>
      </c>
      <c r="G40" s="3"/>
    </row>
    <row r="41" spans="1:7" ht="12.75" customHeight="1">
      <c r="A41" s="2"/>
      <c r="B41" s="3"/>
      <c r="C41" s="20"/>
      <c r="D41" s="20"/>
      <c r="E41" s="20"/>
      <c r="F41" s="20"/>
      <c r="G41" s="3"/>
    </row>
    <row r="42" spans="1:7" ht="12.75" customHeight="1">
      <c r="A42" s="8" t="s">
        <v>42</v>
      </c>
      <c r="B42" s="21"/>
      <c r="C42" s="10"/>
      <c r="D42" s="10"/>
      <c r="E42" s="10"/>
      <c r="F42" s="10"/>
      <c r="G42" s="9"/>
    </row>
    <row r="43" spans="1:7" ht="12.75" customHeight="1">
      <c r="A43" s="8" t="s">
        <v>43</v>
      </c>
      <c r="B43" s="21"/>
      <c r="C43" s="10"/>
      <c r="D43" s="10"/>
      <c r="E43" s="10"/>
      <c r="F43" s="10"/>
      <c r="G43" s="9"/>
    </row>
    <row r="44" spans="1:7" ht="12.75" customHeight="1">
      <c r="A44" s="12">
        <v>4010</v>
      </c>
      <c r="B44" s="9" t="s">
        <v>44</v>
      </c>
      <c r="C44" s="10">
        <v>-447.7</v>
      </c>
      <c r="D44" s="10"/>
      <c r="E44" s="10"/>
      <c r="F44" s="10"/>
      <c r="G44" s="9"/>
    </row>
    <row r="45" spans="1:7" ht="12.75" customHeight="1">
      <c r="A45" s="12">
        <v>4011</v>
      </c>
      <c r="B45" s="9" t="s">
        <v>45</v>
      </c>
      <c r="C45" s="10"/>
      <c r="D45" s="10"/>
      <c r="E45" s="10"/>
      <c r="F45" s="10"/>
      <c r="G45" s="9"/>
    </row>
    <row r="46" spans="1:7" ht="12.75" customHeight="1">
      <c r="A46" s="12">
        <v>4012</v>
      </c>
      <c r="B46" s="9" t="s">
        <v>46</v>
      </c>
      <c r="C46" s="10">
        <v>-357</v>
      </c>
      <c r="D46" s="10"/>
      <c r="E46" s="10"/>
      <c r="F46" s="10"/>
      <c r="G46" s="9"/>
    </row>
    <row r="47" spans="1:7" ht="12.75" customHeight="1">
      <c r="A47" s="12">
        <v>4019</v>
      </c>
      <c r="B47" s="9" t="s">
        <v>47</v>
      </c>
      <c r="C47" s="10"/>
      <c r="D47" s="10"/>
      <c r="E47" s="10"/>
      <c r="F47" s="10"/>
      <c r="G47" s="9"/>
    </row>
    <row r="48" spans="1:7" ht="12.75" customHeight="1">
      <c r="A48" s="12">
        <v>4055</v>
      </c>
      <c r="B48" s="9" t="s">
        <v>48</v>
      </c>
      <c r="C48" s="10">
        <v>-1000</v>
      </c>
      <c r="D48" s="10">
        <v>-2000</v>
      </c>
      <c r="E48" s="10">
        <v>-1000</v>
      </c>
      <c r="F48" s="10">
        <v>-2500</v>
      </c>
      <c r="G48" s="9"/>
    </row>
    <row r="49" spans="1:7" ht="12.75" customHeight="1">
      <c r="A49" s="8" t="s">
        <v>49</v>
      </c>
      <c r="B49" s="21"/>
      <c r="C49" s="10">
        <f>SUM(C44:C48)</f>
        <v>-1804.7</v>
      </c>
      <c r="D49" s="10">
        <f>SUM(D44:D48)</f>
        <v>-2000</v>
      </c>
      <c r="E49" s="10">
        <f>SUM(E44:E48)</f>
        <v>-1000</v>
      </c>
      <c r="F49" s="10">
        <f>SUM(F44:F48)</f>
        <v>-2500</v>
      </c>
      <c r="G49" s="9"/>
    </row>
    <row r="50" spans="1:7" ht="12.75" customHeight="1">
      <c r="A50" s="15"/>
      <c r="B50" s="3"/>
      <c r="C50" s="10"/>
      <c r="D50" s="10"/>
      <c r="E50" s="10"/>
      <c r="F50" s="10"/>
      <c r="G50" s="13"/>
    </row>
    <row r="51" spans="1:7" ht="12.75" customHeight="1">
      <c r="A51" s="3" t="s">
        <v>50</v>
      </c>
      <c r="B51" s="3"/>
      <c r="C51" s="10">
        <f>SUM(C40,C49)</f>
        <v>5224.3</v>
      </c>
      <c r="D51" s="10">
        <f>SUM(D40,D49)</f>
        <v>8500</v>
      </c>
      <c r="E51" s="10">
        <f>SUM(E40,E49)</f>
        <v>740</v>
      </c>
      <c r="F51" s="10">
        <f>SUM(F40,F49)</f>
        <v>7500</v>
      </c>
    </row>
    <row r="52" spans="1:7" ht="12.75" customHeight="1">
      <c r="A52" s="5" t="s">
        <v>1</v>
      </c>
      <c r="B52" s="6"/>
      <c r="C52" s="7" t="s">
        <v>2</v>
      </c>
      <c r="D52" s="7" t="s">
        <v>3</v>
      </c>
      <c r="E52" s="7" t="s">
        <v>4</v>
      </c>
      <c r="F52" s="7" t="s">
        <v>5</v>
      </c>
      <c r="G52" s="6" t="s">
        <v>147</v>
      </c>
    </row>
    <row r="53" spans="1:7" ht="12.75" customHeight="1">
      <c r="A53" s="8" t="s">
        <v>51</v>
      </c>
      <c r="B53" s="21"/>
      <c r="C53" s="10"/>
      <c r="D53" s="10"/>
      <c r="E53" s="10"/>
      <c r="F53" s="10"/>
      <c r="G53" s="9"/>
    </row>
    <row r="54" spans="1:7" ht="12.75" customHeight="1">
      <c r="A54" s="12">
        <v>5011</v>
      </c>
      <c r="B54" s="9" t="s">
        <v>52</v>
      </c>
      <c r="C54" s="10"/>
      <c r="D54" s="10"/>
      <c r="E54" s="10"/>
      <c r="F54" s="10"/>
      <c r="G54" s="9"/>
    </row>
    <row r="55" spans="1:7" ht="12.75" customHeight="1">
      <c r="A55" s="12">
        <v>5012</v>
      </c>
      <c r="B55" s="9" t="s">
        <v>54</v>
      </c>
      <c r="C55" s="10"/>
      <c r="D55" s="10"/>
      <c r="E55" s="10"/>
      <c r="F55" s="10"/>
      <c r="G55" s="9"/>
    </row>
    <row r="56" spans="1:7" ht="12.75" customHeight="1">
      <c r="A56" s="12">
        <v>5013</v>
      </c>
      <c r="B56" s="9" t="s">
        <v>55</v>
      </c>
      <c r="C56" s="10">
        <v>-1000</v>
      </c>
      <c r="D56" s="10">
        <v>-1000</v>
      </c>
      <c r="E56" s="10">
        <v>-1000</v>
      </c>
      <c r="F56" s="10">
        <v>-1000</v>
      </c>
      <c r="G56" s="9" t="s">
        <v>215</v>
      </c>
    </row>
    <row r="57" spans="1:7" ht="12.75" customHeight="1">
      <c r="A57" s="12">
        <v>5014</v>
      </c>
      <c r="B57" s="9" t="s">
        <v>56</v>
      </c>
      <c r="C57" s="10"/>
      <c r="D57" s="10"/>
      <c r="E57" s="10"/>
      <c r="F57" s="10"/>
      <c r="G57" s="9"/>
    </row>
    <row r="58" spans="1:7" ht="12.75" customHeight="1">
      <c r="A58" s="12">
        <v>5050</v>
      </c>
      <c r="B58" s="9" t="s">
        <v>57</v>
      </c>
      <c r="C58" s="10"/>
      <c r="D58" s="10"/>
      <c r="E58" s="10"/>
      <c r="F58" s="10"/>
      <c r="G58" s="9"/>
    </row>
    <row r="59" spans="1:7" ht="12.75" customHeight="1">
      <c r="A59" s="12">
        <v>5060</v>
      </c>
      <c r="B59" s="9" t="s">
        <v>58</v>
      </c>
      <c r="C59" s="10"/>
      <c r="D59" s="10"/>
      <c r="E59" s="10"/>
      <c r="F59" s="10"/>
      <c r="G59" s="9"/>
    </row>
    <row r="60" spans="1:7" ht="12.75" customHeight="1">
      <c r="A60" s="12">
        <v>5070</v>
      </c>
      <c r="B60" s="9" t="s">
        <v>59</v>
      </c>
      <c r="C60" s="10">
        <v>-264.5</v>
      </c>
      <c r="D60" s="10">
        <v>-2700</v>
      </c>
      <c r="E60" s="10"/>
      <c r="F60" s="10">
        <v>-2500</v>
      </c>
      <c r="G60" s="9"/>
    </row>
    <row r="61" spans="1:7" ht="12.75" customHeight="1">
      <c r="A61" s="12">
        <v>5080</v>
      </c>
      <c r="B61" s="9" t="s">
        <v>60</v>
      </c>
      <c r="C61" s="10"/>
      <c r="D61" s="10"/>
      <c r="E61" s="10"/>
      <c r="F61" s="10"/>
      <c r="G61" s="9"/>
    </row>
    <row r="62" spans="1:7" ht="12.75" customHeight="1">
      <c r="A62" s="12">
        <v>5090</v>
      </c>
      <c r="B62" s="9" t="s">
        <v>61</v>
      </c>
      <c r="C62" s="10"/>
      <c r="D62" s="10"/>
      <c r="E62" s="10"/>
      <c r="F62" s="10"/>
      <c r="G62" s="9"/>
    </row>
    <row r="63" spans="1:7" ht="12.75" customHeight="1">
      <c r="A63" s="12">
        <v>5160</v>
      </c>
      <c r="B63" s="9" t="s">
        <v>62</v>
      </c>
      <c r="C63" s="10"/>
      <c r="D63" s="10"/>
      <c r="E63" s="10"/>
      <c r="F63" s="10"/>
      <c r="G63" s="9"/>
    </row>
    <row r="64" spans="1:7" ht="12.75" customHeight="1">
      <c r="A64" s="12">
        <v>5210</v>
      </c>
      <c r="B64" s="9" t="s">
        <v>63</v>
      </c>
      <c r="C64" s="10"/>
      <c r="D64" s="10"/>
      <c r="E64" s="10"/>
      <c r="F64" s="10"/>
      <c r="G64" s="21"/>
    </row>
    <row r="65" spans="1:7" ht="12.75" customHeight="1">
      <c r="A65" s="12">
        <v>5220</v>
      </c>
      <c r="B65" s="9" t="s">
        <v>64</v>
      </c>
      <c r="C65" s="10"/>
      <c r="D65" s="10"/>
      <c r="E65" s="10"/>
      <c r="F65" s="10"/>
      <c r="G65" s="21"/>
    </row>
    <row r="66" spans="1:7" ht="12.75" customHeight="1">
      <c r="A66" s="12">
        <v>5290</v>
      </c>
      <c r="B66" s="9" t="s">
        <v>65</v>
      </c>
      <c r="C66" s="10"/>
      <c r="D66" s="10"/>
      <c r="E66" s="10"/>
      <c r="F66" s="10"/>
      <c r="G66" s="9"/>
    </row>
    <row r="67" spans="1:7" ht="12.75" customHeight="1">
      <c r="A67" s="12">
        <v>5310</v>
      </c>
      <c r="B67" s="9" t="s">
        <v>66</v>
      </c>
      <c r="C67" s="10"/>
      <c r="D67" s="10"/>
      <c r="E67" s="10"/>
      <c r="F67" s="10"/>
      <c r="G67" s="9"/>
    </row>
    <row r="68" spans="1:7" ht="12.75" customHeight="1">
      <c r="A68" s="12">
        <v>5410</v>
      </c>
      <c r="B68" s="9" t="s">
        <v>67</v>
      </c>
      <c r="C68" s="10"/>
      <c r="D68" s="10"/>
      <c r="E68" s="10"/>
      <c r="F68" s="10"/>
      <c r="G68" s="9"/>
    </row>
    <row r="69" spans="1:7" ht="12.75" customHeight="1">
      <c r="A69" s="12">
        <v>5422</v>
      </c>
      <c r="B69" s="9" t="s">
        <v>68</v>
      </c>
      <c r="C69" s="10"/>
      <c r="D69" s="10"/>
      <c r="E69" s="10"/>
      <c r="F69" s="10"/>
      <c r="G69" s="9"/>
    </row>
    <row r="70" spans="1:7" ht="12.75" customHeight="1">
      <c r="A70" s="12">
        <v>5460</v>
      </c>
      <c r="B70" s="9" t="s">
        <v>69</v>
      </c>
      <c r="C70" s="10">
        <v>-594.79999999999995</v>
      </c>
      <c r="D70" s="10"/>
      <c r="E70" s="10"/>
      <c r="F70" s="10"/>
      <c r="G70" s="9"/>
    </row>
    <row r="71" spans="1:7" ht="12.75" customHeight="1">
      <c r="A71" s="12">
        <v>5461</v>
      </c>
      <c r="B71" s="9" t="s">
        <v>70</v>
      </c>
      <c r="C71" s="10"/>
      <c r="D71" s="10"/>
      <c r="E71" s="10"/>
      <c r="F71" s="10"/>
      <c r="G71" s="9"/>
    </row>
    <row r="72" spans="1:7" ht="12.75" customHeight="1">
      <c r="A72" s="12">
        <v>5469</v>
      </c>
      <c r="B72" s="9" t="s">
        <v>71</v>
      </c>
      <c r="C72" s="10"/>
      <c r="G72" s="9"/>
    </row>
    <row r="73" spans="1:7" ht="12.75" customHeight="1">
      <c r="A73" s="12">
        <v>5471</v>
      </c>
      <c r="B73" s="9" t="s">
        <v>72</v>
      </c>
      <c r="C73" s="10"/>
      <c r="D73" s="10"/>
      <c r="E73" s="10"/>
      <c r="F73" s="10"/>
      <c r="G73" s="9"/>
    </row>
    <row r="74" spans="1:7" ht="12.75" customHeight="1">
      <c r="A74" s="12">
        <v>5472</v>
      </c>
      <c r="B74" s="9" t="s">
        <v>73</v>
      </c>
      <c r="C74" s="10"/>
      <c r="D74" s="10"/>
      <c r="E74" s="10"/>
      <c r="F74" s="10"/>
      <c r="G74" s="9"/>
    </row>
    <row r="75" spans="1:7" ht="12.75" customHeight="1">
      <c r="A75" s="12">
        <v>5500</v>
      </c>
      <c r="B75" s="9" t="s">
        <v>74</v>
      </c>
      <c r="C75" s="10"/>
      <c r="D75" s="10"/>
      <c r="E75" s="10"/>
      <c r="F75" s="10"/>
      <c r="G75" s="9"/>
    </row>
    <row r="76" spans="1:7" ht="12.75" customHeight="1">
      <c r="A76" s="12">
        <v>5611</v>
      </c>
      <c r="B76" s="9" t="s">
        <v>75</v>
      </c>
      <c r="C76" s="10"/>
      <c r="D76" s="10"/>
      <c r="E76" s="10"/>
      <c r="F76" s="10"/>
      <c r="G76" s="9"/>
    </row>
    <row r="77" spans="1:7" ht="12.75" customHeight="1">
      <c r="A77" s="12">
        <v>5800</v>
      </c>
      <c r="B77" s="9" t="s">
        <v>76</v>
      </c>
      <c r="C77" s="10"/>
      <c r="D77" s="10"/>
      <c r="E77" s="10"/>
      <c r="F77" s="10">
        <v>-700</v>
      </c>
      <c r="G77" s="9"/>
    </row>
    <row r="78" spans="1:7" ht="12.75" customHeight="1">
      <c r="A78" s="12">
        <v>5801</v>
      </c>
      <c r="B78" s="9" t="s">
        <v>77</v>
      </c>
      <c r="C78" s="10"/>
      <c r="D78" s="10"/>
      <c r="E78" s="10"/>
      <c r="F78" s="10"/>
      <c r="G78" s="9"/>
    </row>
    <row r="79" spans="1:7" ht="12.75" customHeight="1">
      <c r="A79" s="12">
        <v>5802</v>
      </c>
      <c r="B79" s="9" t="s">
        <v>78</v>
      </c>
      <c r="C79" s="10"/>
      <c r="D79" s="10"/>
      <c r="E79" s="10"/>
      <c r="F79" s="10"/>
      <c r="G79" s="9"/>
    </row>
    <row r="80" spans="1:7" ht="12.75" customHeight="1">
      <c r="A80" s="12">
        <v>5803</v>
      </c>
      <c r="B80" s="9" t="s">
        <v>79</v>
      </c>
      <c r="C80" s="10"/>
      <c r="D80" s="10"/>
      <c r="E80" s="10"/>
      <c r="F80" s="10"/>
      <c r="G80" s="9"/>
    </row>
    <row r="81" spans="1:7" ht="12.75" customHeight="1">
      <c r="A81" s="12">
        <v>5804</v>
      </c>
      <c r="B81" s="9" t="s">
        <v>80</v>
      </c>
      <c r="C81" s="10"/>
      <c r="D81" s="10"/>
      <c r="E81" s="10"/>
      <c r="F81" s="10"/>
      <c r="G81" s="9"/>
    </row>
    <row r="82" spans="1:7" ht="12.75" customHeight="1">
      <c r="A82" s="12">
        <v>5805</v>
      </c>
      <c r="B82" s="9" t="s">
        <v>81</v>
      </c>
      <c r="C82" s="10"/>
      <c r="D82" s="10"/>
      <c r="E82" s="10"/>
      <c r="F82" s="10"/>
      <c r="G82" s="9"/>
    </row>
    <row r="83" spans="1:7" ht="12.75" customHeight="1">
      <c r="A83" s="12">
        <v>5806</v>
      </c>
      <c r="B83" s="9" t="s">
        <v>82</v>
      </c>
      <c r="C83" s="10"/>
      <c r="D83" s="10"/>
      <c r="E83" s="10"/>
      <c r="F83" s="10"/>
      <c r="G83" s="9"/>
    </row>
    <row r="84" spans="1:7" ht="12.75" customHeight="1">
      <c r="A84" s="12">
        <v>5807</v>
      </c>
      <c r="B84" s="9" t="s">
        <v>83</v>
      </c>
      <c r="C84" s="10"/>
      <c r="D84" s="10"/>
      <c r="E84" s="10"/>
      <c r="F84" s="10"/>
      <c r="G84" s="9"/>
    </row>
    <row r="85" spans="1:7" ht="12.75" customHeight="1">
      <c r="A85" s="12">
        <v>5810</v>
      </c>
      <c r="B85" s="9" t="s">
        <v>84</v>
      </c>
      <c r="C85" s="10"/>
      <c r="D85" s="10">
        <v>-2000</v>
      </c>
      <c r="E85" s="10"/>
      <c r="F85" s="10">
        <v>-2000</v>
      </c>
      <c r="G85" s="9" t="s">
        <v>216</v>
      </c>
    </row>
    <row r="86" spans="1:7" ht="12.75" customHeight="1">
      <c r="A86" s="12">
        <v>5831</v>
      </c>
      <c r="B86" s="9" t="s">
        <v>85</v>
      </c>
      <c r="C86" s="10"/>
      <c r="D86" s="10"/>
      <c r="E86" s="10"/>
      <c r="F86" s="10"/>
      <c r="G86" s="9"/>
    </row>
    <row r="87" spans="1:7" ht="12.75" customHeight="1">
      <c r="A87" s="12">
        <v>5910</v>
      </c>
      <c r="B87" s="9" t="s">
        <v>86</v>
      </c>
      <c r="C87" s="10"/>
      <c r="D87" s="10"/>
      <c r="E87" s="10"/>
      <c r="F87" s="10"/>
      <c r="G87" s="9"/>
    </row>
    <row r="88" spans="1:7" ht="12.75" customHeight="1">
      <c r="A88" s="12">
        <v>5931</v>
      </c>
      <c r="B88" s="9" t="s">
        <v>87</v>
      </c>
      <c r="C88" s="10"/>
      <c r="D88" s="10">
        <v>-800</v>
      </c>
      <c r="E88" s="10"/>
      <c r="F88" s="10">
        <v>-800</v>
      </c>
      <c r="G88" s="9"/>
    </row>
    <row r="89" spans="1:7" ht="12.75" customHeight="1">
      <c r="A89" s="12">
        <v>5933</v>
      </c>
      <c r="B89" s="9" t="s">
        <v>88</v>
      </c>
      <c r="C89" s="10"/>
      <c r="D89" s="10"/>
      <c r="E89" s="10"/>
      <c r="F89" s="10"/>
      <c r="G89" s="9"/>
    </row>
    <row r="90" spans="1:7" ht="12.75" customHeight="1">
      <c r="A90" s="12">
        <v>5934</v>
      </c>
      <c r="B90" s="9" t="s">
        <v>89</v>
      </c>
      <c r="C90" s="10"/>
      <c r="D90" s="10"/>
      <c r="E90" s="10"/>
      <c r="F90" s="10"/>
      <c r="G90" s="9"/>
    </row>
    <row r="91" spans="1:7" ht="12.75" customHeight="1">
      <c r="A91" s="12">
        <v>5935</v>
      </c>
      <c r="B91" s="9" t="s">
        <v>90</v>
      </c>
      <c r="C91" s="10"/>
      <c r="D91" s="10"/>
      <c r="E91" s="10"/>
      <c r="F91" s="10"/>
      <c r="G91" s="9"/>
    </row>
    <row r="92" spans="1:7" ht="12.75" customHeight="1">
      <c r="A92" s="12">
        <v>5936</v>
      </c>
      <c r="B92" s="9" t="s">
        <v>91</v>
      </c>
      <c r="C92" s="10"/>
      <c r="D92" s="10"/>
      <c r="E92" s="10"/>
      <c r="F92" s="10"/>
      <c r="G92" s="9"/>
    </row>
    <row r="93" spans="1:7" ht="12.75" customHeight="1">
      <c r="A93" s="12">
        <v>5943</v>
      </c>
      <c r="B93" s="9" t="s">
        <v>92</v>
      </c>
      <c r="C93" s="10"/>
      <c r="D93" s="10"/>
      <c r="E93" s="10"/>
      <c r="F93" s="10"/>
      <c r="G93" s="9"/>
    </row>
    <row r="94" spans="1:7" ht="12.75" customHeight="1">
      <c r="A94" s="5" t="s">
        <v>1</v>
      </c>
      <c r="B94" s="6"/>
      <c r="C94" s="7" t="s">
        <v>2</v>
      </c>
      <c r="D94" s="7" t="s">
        <v>3</v>
      </c>
      <c r="E94" s="7" t="s">
        <v>4</v>
      </c>
      <c r="F94" s="7" t="s">
        <v>5</v>
      </c>
      <c r="G94" s="6" t="s">
        <v>147</v>
      </c>
    </row>
    <row r="95" spans="1:7" ht="12.75" customHeight="1">
      <c r="A95" s="12">
        <v>5945</v>
      </c>
      <c r="B95" s="9" t="s">
        <v>93</v>
      </c>
      <c r="C95" s="10">
        <v>-200</v>
      </c>
      <c r="D95" s="10">
        <v>-400</v>
      </c>
      <c r="E95" s="10"/>
      <c r="F95" s="10">
        <v>-500</v>
      </c>
      <c r="G95" s="9"/>
    </row>
    <row r="96" spans="1:7" ht="12.75" customHeight="1">
      <c r="A96" s="12">
        <v>6041</v>
      </c>
      <c r="B96" s="9" t="s">
        <v>94</v>
      </c>
      <c r="C96" s="10"/>
      <c r="D96" s="10"/>
      <c r="E96" s="10"/>
      <c r="F96" s="10"/>
      <c r="G96" s="9"/>
    </row>
    <row r="97" spans="1:7" ht="12.75" customHeight="1">
      <c r="A97" s="12">
        <v>6043</v>
      </c>
      <c r="B97" s="9" t="s">
        <v>95</v>
      </c>
      <c r="C97" s="10"/>
      <c r="D97" s="10"/>
      <c r="E97" s="10"/>
      <c r="F97" s="10"/>
      <c r="G97" s="9"/>
    </row>
    <row r="98" spans="1:7" ht="12.75" customHeight="1">
      <c r="A98" s="12">
        <v>6072</v>
      </c>
      <c r="B98" s="9" t="s">
        <v>96</v>
      </c>
      <c r="C98" s="10"/>
      <c r="D98" s="10"/>
      <c r="E98" s="10"/>
      <c r="F98" s="10"/>
      <c r="G98" s="9"/>
    </row>
    <row r="99" spans="1:7" ht="12.75" customHeight="1">
      <c r="A99" s="12">
        <v>6110</v>
      </c>
      <c r="B99" s="9" t="s">
        <v>97</v>
      </c>
      <c r="C99" s="10"/>
      <c r="D99" s="10"/>
      <c r="E99" s="10"/>
      <c r="F99" s="10"/>
      <c r="G99" s="9"/>
    </row>
    <row r="100" spans="1:7" ht="12.75" customHeight="1">
      <c r="A100" s="12">
        <v>6150</v>
      </c>
      <c r="B100" s="9" t="s">
        <v>98</v>
      </c>
      <c r="C100" s="10"/>
      <c r="D100" s="10"/>
      <c r="E100" s="10"/>
      <c r="F100" s="10"/>
      <c r="G100" s="9"/>
    </row>
    <row r="101" spans="1:7" ht="15.75" customHeight="1">
      <c r="A101" s="12">
        <v>6212</v>
      </c>
      <c r="B101" s="9" t="s">
        <v>99</v>
      </c>
      <c r="C101" s="10"/>
      <c r="D101" s="10"/>
      <c r="E101" s="10"/>
      <c r="F101" s="10"/>
      <c r="G101" s="9"/>
    </row>
    <row r="102" spans="1:7" ht="15.75" customHeight="1">
      <c r="A102" s="12">
        <v>6220</v>
      </c>
      <c r="B102" s="9" t="s">
        <v>100</v>
      </c>
      <c r="C102" s="10"/>
      <c r="D102" s="10"/>
      <c r="E102" s="10"/>
      <c r="F102" s="10"/>
      <c r="G102" s="9"/>
    </row>
    <row r="103" spans="1:7" ht="12.75" customHeight="1">
      <c r="A103" s="12">
        <v>6250</v>
      </c>
      <c r="B103" s="9" t="s">
        <v>101</v>
      </c>
      <c r="C103" s="10"/>
      <c r="D103" s="10"/>
      <c r="E103" s="10"/>
      <c r="F103" s="10"/>
      <c r="G103" s="9"/>
    </row>
    <row r="104" spans="1:7" ht="12.75" customHeight="1">
      <c r="A104" s="12">
        <v>6310</v>
      </c>
      <c r="B104" s="9" t="s">
        <v>102</v>
      </c>
      <c r="C104" s="10"/>
      <c r="D104" s="10"/>
      <c r="E104" s="10"/>
      <c r="F104" s="10"/>
      <c r="G104" s="9"/>
    </row>
    <row r="105" spans="1:7" ht="12.75" customHeight="1">
      <c r="A105" s="12">
        <v>6411</v>
      </c>
      <c r="B105" s="9" t="s">
        <v>103</v>
      </c>
      <c r="C105" s="10"/>
      <c r="D105" s="10"/>
      <c r="E105" s="10"/>
      <c r="F105" s="10"/>
      <c r="G105" s="9"/>
    </row>
    <row r="106" spans="1:7" ht="12.75" customHeight="1">
      <c r="A106" s="12">
        <v>6412</v>
      </c>
      <c r="B106" s="9" t="s">
        <v>104</v>
      </c>
      <c r="C106" s="10"/>
      <c r="D106" s="10"/>
      <c r="E106" s="10"/>
      <c r="F106" s="10"/>
      <c r="G106" s="9"/>
    </row>
    <row r="107" spans="1:7" ht="12.75" customHeight="1">
      <c r="A107" s="12">
        <v>6413</v>
      </c>
      <c r="B107" s="9" t="s">
        <v>105</v>
      </c>
      <c r="C107" s="10"/>
      <c r="D107" s="10"/>
      <c r="E107" s="10"/>
      <c r="F107" s="10"/>
      <c r="G107" s="9"/>
    </row>
    <row r="108" spans="1:7" ht="12.75" customHeight="1">
      <c r="A108" s="12">
        <v>6423</v>
      </c>
      <c r="B108" s="9" t="s">
        <v>106</v>
      </c>
      <c r="C108" s="10"/>
      <c r="D108" s="10"/>
      <c r="E108" s="10"/>
      <c r="F108" s="10"/>
      <c r="G108" s="9"/>
    </row>
    <row r="109" spans="1:7" ht="12.75" customHeight="1">
      <c r="A109" s="12">
        <v>6520</v>
      </c>
      <c r="B109" s="9" t="s">
        <v>107</v>
      </c>
      <c r="C109" s="10"/>
      <c r="D109" s="10"/>
      <c r="E109" s="10"/>
      <c r="F109" s="10"/>
      <c r="G109" s="9"/>
    </row>
    <row r="110" spans="1:7" ht="12.75" customHeight="1">
      <c r="A110" s="12">
        <v>6531</v>
      </c>
      <c r="B110" s="9" t="s">
        <v>108</v>
      </c>
      <c r="C110" s="10"/>
      <c r="D110" s="10"/>
      <c r="E110" s="10"/>
      <c r="F110" s="10"/>
      <c r="G110" s="9"/>
    </row>
    <row r="111" spans="1:7" ht="12.75" customHeight="1">
      <c r="A111" s="12">
        <v>6570</v>
      </c>
      <c r="B111" s="9" t="s">
        <v>109</v>
      </c>
      <c r="C111" s="10"/>
      <c r="D111" s="10"/>
      <c r="E111" s="10"/>
      <c r="F111" s="10"/>
      <c r="G111" s="9"/>
    </row>
    <row r="112" spans="1:7" ht="12.75" customHeight="1">
      <c r="A112" s="12">
        <v>6590</v>
      </c>
      <c r="B112" s="9" t="s">
        <v>110</v>
      </c>
      <c r="C112" s="10"/>
      <c r="D112" s="10"/>
      <c r="E112" s="10"/>
      <c r="F112" s="10"/>
      <c r="G112" s="9"/>
    </row>
    <row r="113" spans="1:26" ht="12.75" customHeight="1">
      <c r="A113" s="12">
        <v>6970</v>
      </c>
      <c r="B113" s="9" t="s">
        <v>111</v>
      </c>
      <c r="C113" s="10"/>
      <c r="D113" s="10"/>
      <c r="E113" s="10"/>
      <c r="F113" s="10"/>
      <c r="G113" s="9"/>
    </row>
    <row r="114" spans="1:26" ht="12.75" customHeight="1">
      <c r="A114" s="12">
        <v>6971</v>
      </c>
      <c r="B114" s="9" t="s">
        <v>112</v>
      </c>
      <c r="C114" s="10"/>
      <c r="D114" s="10"/>
      <c r="E114" s="10"/>
      <c r="F114" s="10"/>
      <c r="G114" s="9"/>
    </row>
    <row r="115" spans="1:26" ht="12.75" customHeight="1">
      <c r="A115" s="12">
        <v>6972</v>
      </c>
      <c r="B115" s="9" t="s">
        <v>113</v>
      </c>
      <c r="C115" s="10"/>
      <c r="D115" s="10">
        <v>-1600</v>
      </c>
      <c r="E115" s="10"/>
      <c r="F115" s="10"/>
      <c r="G115" s="9" t="s">
        <v>209</v>
      </c>
    </row>
    <row r="116" spans="1:26" ht="12.75" customHeight="1">
      <c r="A116" s="12">
        <v>6973</v>
      </c>
      <c r="B116" s="9" t="s">
        <v>114</v>
      </c>
      <c r="C116" s="10"/>
      <c r="D116" s="10"/>
      <c r="E116" s="10"/>
      <c r="F116" s="10"/>
      <c r="G116" s="9"/>
    </row>
    <row r="117" spans="1:26" ht="12.75" customHeight="1">
      <c r="A117" s="12">
        <v>6990</v>
      </c>
      <c r="B117" s="9" t="s">
        <v>115</v>
      </c>
      <c r="C117" s="10"/>
      <c r="D117" s="10"/>
      <c r="E117" s="10"/>
      <c r="F117" s="10"/>
      <c r="G117" s="9"/>
    </row>
    <row r="118" spans="1:26" ht="12.75" customHeight="1">
      <c r="A118" s="12">
        <v>6995</v>
      </c>
      <c r="B118" s="9" t="s">
        <v>116</v>
      </c>
      <c r="C118" s="10"/>
      <c r="D118" s="10"/>
      <c r="E118" s="10"/>
      <c r="F118" s="10"/>
      <c r="G118" s="9"/>
    </row>
    <row r="119" spans="1:26" ht="12.75" customHeight="1">
      <c r="A119" s="23">
        <v>6996</v>
      </c>
      <c r="B119" s="24" t="s">
        <v>117</v>
      </c>
      <c r="C119" s="10"/>
      <c r="D119" s="10"/>
      <c r="E119" s="10"/>
      <c r="F119" s="10"/>
      <c r="G119" s="9"/>
    </row>
    <row r="120" spans="1:26" ht="12.75" customHeight="1">
      <c r="A120" s="21" t="s">
        <v>118</v>
      </c>
      <c r="B120" s="9"/>
      <c r="C120" s="10">
        <f>SUM(C54:C93,C95:C119)</f>
        <v>-2059.3000000000002</v>
      </c>
      <c r="D120" s="10">
        <f>SUM(D54:D93,D95:D119)</f>
        <v>-8500</v>
      </c>
      <c r="E120" s="10">
        <f>SUM(E54:E93,E95:E119)</f>
        <v>-1000</v>
      </c>
      <c r="F120" s="10">
        <f>SUM(F54:F93,F95:F119)</f>
        <v>-7500</v>
      </c>
      <c r="G120" s="9"/>
    </row>
    <row r="121" spans="1:26" ht="12.75" customHeight="1">
      <c r="A121" s="15"/>
      <c r="C121" s="20"/>
      <c r="D121" s="20"/>
      <c r="E121" s="20"/>
      <c r="F121" s="20"/>
    </row>
    <row r="122" spans="1:26" ht="12.75" customHeight="1">
      <c r="A122" s="8" t="s">
        <v>119</v>
      </c>
      <c r="B122" s="9"/>
      <c r="C122" s="10"/>
      <c r="D122" s="10"/>
      <c r="E122" s="10"/>
      <c r="F122" s="10"/>
      <c r="G122" s="9"/>
    </row>
    <row r="123" spans="1:26" ht="12.75" customHeight="1">
      <c r="A123" s="12">
        <v>7510</v>
      </c>
      <c r="B123" s="9" t="s">
        <v>120</v>
      </c>
      <c r="C123" s="10"/>
      <c r="D123" s="10"/>
      <c r="E123" s="10"/>
      <c r="F123" s="10"/>
      <c r="G123" s="9"/>
    </row>
    <row r="124" spans="1:26" ht="12.75" customHeight="1">
      <c r="A124" s="12">
        <v>7511</v>
      </c>
      <c r="B124" s="9" t="s">
        <v>121</v>
      </c>
      <c r="C124" s="10"/>
      <c r="D124" s="10"/>
      <c r="E124" s="10"/>
      <c r="F124" s="10"/>
      <c r="G124" s="9"/>
    </row>
    <row r="125" spans="1:26" ht="12.75" customHeight="1">
      <c r="A125" s="65" t="s">
        <v>122</v>
      </c>
      <c r="B125" s="66"/>
      <c r="C125" s="14">
        <f>SUM(C123:C124)</f>
        <v>0</v>
      </c>
      <c r="D125" s="14">
        <f>SUM(D123:D124)</f>
        <v>0</v>
      </c>
      <c r="E125" s="14">
        <f>SUM(E123:E124)</f>
        <v>0</v>
      </c>
      <c r="F125" s="14">
        <f>SUM(F123:F124)</f>
        <v>0</v>
      </c>
      <c r="G125" s="66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12"/>
      <c r="B126" s="9"/>
      <c r="C126" s="10"/>
      <c r="D126" s="52"/>
      <c r="E126" s="52"/>
      <c r="F126" s="52"/>
      <c r="G126" s="9"/>
    </row>
    <row r="127" spans="1:26" ht="12.75" customHeight="1">
      <c r="A127" s="84" t="s">
        <v>123</v>
      </c>
      <c r="B127" s="84"/>
      <c r="C127" s="10"/>
      <c r="D127" s="52"/>
      <c r="E127" s="52"/>
      <c r="F127" s="52"/>
      <c r="G127" s="9"/>
    </row>
    <row r="128" spans="1:26" ht="12.75" customHeight="1">
      <c r="A128" s="12">
        <v>7820</v>
      </c>
      <c r="B128" s="9" t="s">
        <v>124</v>
      </c>
      <c r="C128" s="10"/>
      <c r="D128" s="52"/>
      <c r="E128" s="52"/>
      <c r="F128" s="52"/>
      <c r="G128" s="9"/>
    </row>
    <row r="129" spans="1:26" ht="12.75" customHeight="1">
      <c r="A129" s="12">
        <v>7822</v>
      </c>
      <c r="B129" s="9" t="s">
        <v>125</v>
      </c>
      <c r="C129" s="14"/>
      <c r="D129" s="80"/>
      <c r="E129" s="80"/>
      <c r="F129" s="80"/>
      <c r="G129" s="2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8" t="s">
        <v>126</v>
      </c>
      <c r="B130" s="21"/>
      <c r="C130" s="73">
        <f>SUM(C128:C129)</f>
        <v>0</v>
      </c>
      <c r="D130" s="73">
        <f>SUM(D128:D129)</f>
        <v>0</v>
      </c>
      <c r="E130" s="73">
        <f>SUM(E128:E129)</f>
        <v>0</v>
      </c>
      <c r="F130" s="73">
        <f>SUM(F128:F129)</f>
        <v>0</v>
      </c>
      <c r="G130" s="2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81" t="s">
        <v>127</v>
      </c>
      <c r="B131" s="82"/>
      <c r="C131" s="10">
        <f>SUM(C49,C120,C125+C130)</f>
        <v>-3864</v>
      </c>
      <c r="D131" s="10">
        <f>SUM(D49,D120,D125,D130)</f>
        <v>-10500</v>
      </c>
      <c r="E131" s="10">
        <f>SUM(E49,E120,E125,E130)</f>
        <v>-2000</v>
      </c>
      <c r="F131" s="10">
        <f>SUM(F49,F120,F125,F130)</f>
        <v>-10000</v>
      </c>
      <c r="G131" s="32"/>
    </row>
    <row r="132" spans="1:26" ht="12.75" customHeight="1">
      <c r="A132" s="8" t="s">
        <v>129</v>
      </c>
      <c r="B132" s="21"/>
      <c r="C132" s="10">
        <f>SUM(C40,C131)</f>
        <v>3165</v>
      </c>
      <c r="D132" s="10">
        <f>SUM(D40,D131)</f>
        <v>0</v>
      </c>
      <c r="E132" s="10">
        <f>SUM(E40,E131)</f>
        <v>-260</v>
      </c>
      <c r="F132" s="10">
        <f>SUM(F40,F131)</f>
        <v>0</v>
      </c>
      <c r="G132" s="9"/>
    </row>
    <row r="133" spans="1:26" ht="12.75" customHeight="1">
      <c r="A133" s="8" t="s">
        <v>133</v>
      </c>
      <c r="B133" s="9"/>
      <c r="C133" s="10"/>
      <c r="D133" s="10"/>
      <c r="E133" s="10"/>
      <c r="F133" s="10"/>
      <c r="G133" s="9"/>
    </row>
    <row r="134" spans="1:26" ht="12.75" customHeight="1">
      <c r="A134" s="12">
        <v>8300</v>
      </c>
      <c r="B134" s="9" t="s">
        <v>134</v>
      </c>
      <c r="C134" s="10"/>
      <c r="D134" s="10"/>
      <c r="E134" s="10"/>
      <c r="F134" s="10"/>
      <c r="G134" s="9"/>
    </row>
    <row r="135" spans="1:26" ht="12.75" customHeight="1">
      <c r="A135" s="12">
        <v>8310</v>
      </c>
      <c r="B135" s="9" t="s">
        <v>135</v>
      </c>
      <c r="C135" s="10"/>
      <c r="D135" s="10"/>
      <c r="E135" s="10"/>
      <c r="F135" s="10"/>
      <c r="G135" s="9"/>
    </row>
    <row r="136" spans="1:26" ht="12.75" customHeight="1">
      <c r="A136" s="12">
        <v>8390</v>
      </c>
      <c r="B136" s="9" t="s">
        <v>136</v>
      </c>
      <c r="C136" s="10"/>
      <c r="D136" s="10"/>
      <c r="E136" s="10"/>
      <c r="F136" s="10"/>
      <c r="G136" s="9"/>
    </row>
    <row r="137" spans="1:26" ht="12.75" customHeight="1">
      <c r="A137" s="12">
        <v>8400</v>
      </c>
      <c r="B137" s="9" t="s">
        <v>137</v>
      </c>
      <c r="C137" s="10"/>
      <c r="D137" s="10"/>
      <c r="E137" s="10"/>
      <c r="F137" s="10"/>
      <c r="G137" s="9"/>
    </row>
    <row r="138" spans="1:26" ht="12.75" customHeight="1">
      <c r="A138" s="12">
        <v>8410</v>
      </c>
      <c r="B138" s="34" t="s">
        <v>138</v>
      </c>
      <c r="C138" s="10"/>
      <c r="D138" s="10"/>
      <c r="E138" s="10"/>
      <c r="F138" s="10"/>
      <c r="G138" s="42"/>
    </row>
    <row r="139" spans="1:26" ht="12.75" customHeight="1">
      <c r="A139" s="12">
        <v>8422</v>
      </c>
      <c r="B139" s="34" t="s">
        <v>139</v>
      </c>
      <c r="C139" s="10"/>
      <c r="D139" s="10"/>
      <c r="E139" s="10"/>
      <c r="F139" s="10"/>
      <c r="G139" s="42"/>
    </row>
    <row r="140" spans="1:26" ht="12.75" customHeight="1">
      <c r="A140" s="12">
        <v>8423</v>
      </c>
      <c r="B140" s="34" t="s">
        <v>140</v>
      </c>
      <c r="C140" s="10"/>
      <c r="D140" s="10"/>
      <c r="E140" s="10"/>
      <c r="F140" s="10"/>
      <c r="G140" s="42"/>
    </row>
    <row r="141" spans="1:26" ht="12.75" customHeight="1">
      <c r="A141" s="12">
        <v>8710</v>
      </c>
      <c r="B141" s="34" t="s">
        <v>141</v>
      </c>
      <c r="C141" s="10"/>
      <c r="D141" s="10"/>
      <c r="E141" s="10"/>
      <c r="F141" s="10"/>
      <c r="G141" s="42"/>
    </row>
    <row r="142" spans="1:26" ht="12.75" customHeight="1">
      <c r="A142" s="12" t="s">
        <v>142</v>
      </c>
      <c r="B142" s="21"/>
      <c r="C142" s="10">
        <f>SUM(C134:C141)</f>
        <v>0</v>
      </c>
      <c r="D142" s="10">
        <f>SUM(D134:D141)</f>
        <v>0</v>
      </c>
      <c r="E142" s="10">
        <f>SUM(E134:E141)</f>
        <v>0</v>
      </c>
      <c r="F142" s="10">
        <f>SUM(F134:F141)</f>
        <v>0</v>
      </c>
      <c r="G142" s="9"/>
    </row>
    <row r="143" spans="1:26" ht="12.75" customHeight="1">
      <c r="A143" s="8" t="s">
        <v>143</v>
      </c>
      <c r="B143" s="21"/>
      <c r="C143" s="10">
        <f>SUM(C132,C142)</f>
        <v>3165</v>
      </c>
      <c r="D143" s="10">
        <f>SUM(D132,D142)</f>
        <v>0</v>
      </c>
      <c r="E143" s="10">
        <f>SUM(E132,E142)</f>
        <v>-260</v>
      </c>
      <c r="F143" s="10">
        <f>SUM(F132,F142)</f>
        <v>0</v>
      </c>
      <c r="G143" s="9"/>
    </row>
    <row r="144" spans="1:26" ht="12.75" customHeight="1">
      <c r="A144" s="8" t="s">
        <v>144</v>
      </c>
      <c r="B144" s="21"/>
      <c r="C144" s="14">
        <f>SUM(C143)</f>
        <v>3165</v>
      </c>
      <c r="D144" s="14">
        <f>SUM(D143)</f>
        <v>0</v>
      </c>
      <c r="E144" s="14">
        <f>SUM(E143)</f>
        <v>-260</v>
      </c>
      <c r="F144" s="14">
        <f>SUM(F143)</f>
        <v>0</v>
      </c>
      <c r="G144" s="2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4" ht="12.75" customHeight="1">
      <c r="A145" s="15"/>
      <c r="C145" s="20"/>
      <c r="D145" s="20"/>
    </row>
    <row r="146" spans="1:4" ht="12.75" customHeight="1">
      <c r="A146" s="2"/>
      <c r="C146" s="20"/>
      <c r="D146" s="20"/>
    </row>
    <row r="147" spans="1:4" ht="12.75" customHeight="1"/>
    <row r="148" spans="1:4" ht="12.75" customHeight="1">
      <c r="A148" s="15"/>
      <c r="C148" s="20"/>
      <c r="D148" s="20"/>
    </row>
    <row r="149" spans="1:4" ht="12.75" customHeight="1"/>
    <row r="150" spans="1:4" ht="12.75" customHeight="1"/>
    <row r="151" spans="1:4" ht="12.75" customHeight="1"/>
    <row r="152" spans="1:4" ht="12.75" customHeight="1"/>
    <row r="153" spans="1:4" ht="12.75" customHeight="1"/>
    <row r="154" spans="1:4" ht="12.75" customHeight="1"/>
    <row r="155" spans="1:4" ht="12.75" customHeight="1"/>
    <row r="156" spans="1:4" ht="12.75" customHeight="1"/>
    <row r="157" spans="1:4" ht="12.75" customHeight="1"/>
    <row r="158" spans="1:4" ht="12.75" customHeight="1"/>
    <row r="159" spans="1:4" ht="12.75" customHeight="1"/>
    <row r="160" spans="1:4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sheetProtection selectLockedCells="1" selectUnlockedCells="1"/>
  <mergeCells count="1">
    <mergeCell ref="A127:B127"/>
  </mergeCells>
  <pageMargins left="1.2652777777777777" right="0.7" top="0.1388888888888889" bottom="0.75" header="0" footer="0.75"/>
  <pageSetup paperSize="77" firstPageNumber="0" orientation="landscape" horizontalDpi="300" verticalDpi="300"/>
  <headerFooter alignWithMargins="0">
    <oddHeader>&amp;C&amp;10 Intern&amp;1#_x005F_x000D_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97049-E992-4D7D-A8DA-495AD31D22D4}">
  <dimension ref="A1:G145"/>
  <sheetViews>
    <sheetView zoomScaleNormal="100" workbookViewId="0"/>
  </sheetViews>
  <sheetFormatPr defaultColWidth="8.0625" defaultRowHeight="12.75"/>
  <cols>
    <col min="1" max="1" width="8.0625" style="1"/>
    <col min="2" max="2" width="31.25" style="1" customWidth="1"/>
    <col min="3" max="4" width="9.5" style="1" customWidth="1"/>
    <col min="5" max="5" width="11.3125" style="1" customWidth="1"/>
    <col min="6" max="6" width="9.125" style="1" customWidth="1"/>
    <col min="7" max="7" width="24.8125" style="1" customWidth="1"/>
    <col min="8" max="16384" width="8.0625" style="1"/>
  </cols>
  <sheetData>
    <row r="1" spans="1:7" ht="13.15">
      <c r="A1" s="2" t="s">
        <v>217</v>
      </c>
      <c r="B1" s="3"/>
      <c r="C1" s="4"/>
      <c r="D1" s="4"/>
      <c r="E1" s="4"/>
      <c r="F1" s="4"/>
    </row>
    <row r="2" spans="1:7" ht="26.25">
      <c r="A2" s="5" t="s">
        <v>1</v>
      </c>
      <c r="B2" s="6"/>
      <c r="C2" s="7" t="s">
        <v>2</v>
      </c>
      <c r="D2" s="7" t="s">
        <v>3</v>
      </c>
      <c r="E2" s="7" t="s">
        <v>4</v>
      </c>
      <c r="F2" s="7" t="s">
        <v>5</v>
      </c>
      <c r="G2" s="6" t="s">
        <v>147</v>
      </c>
    </row>
    <row r="3" spans="1:7" ht="13.15">
      <c r="A3" s="8" t="s">
        <v>6</v>
      </c>
      <c r="B3" s="9"/>
      <c r="C3" s="10"/>
      <c r="D3" s="10"/>
      <c r="E3" s="11"/>
      <c r="F3" s="10"/>
      <c r="G3" s="9"/>
    </row>
    <row r="4" spans="1:7" ht="13.15">
      <c r="A4" s="8" t="s">
        <v>7</v>
      </c>
      <c r="B4" s="9"/>
      <c r="C4" s="10"/>
      <c r="D4" s="10"/>
      <c r="E4" s="10"/>
      <c r="F4" s="10"/>
      <c r="G4" s="9"/>
    </row>
    <row r="5" spans="1:7">
      <c r="A5" s="12">
        <v>3010</v>
      </c>
      <c r="B5" s="9" t="s">
        <v>8</v>
      </c>
      <c r="C5" s="10"/>
      <c r="D5" s="10"/>
      <c r="E5" s="10"/>
      <c r="F5" s="10"/>
      <c r="G5" s="9"/>
    </row>
    <row r="6" spans="1:7">
      <c r="A6" s="12">
        <v>3011</v>
      </c>
      <c r="B6" s="9" t="s">
        <v>9</v>
      </c>
      <c r="C6" s="10"/>
      <c r="D6" s="10"/>
      <c r="E6" s="10"/>
      <c r="F6" s="10"/>
      <c r="G6" s="9"/>
    </row>
    <row r="7" spans="1:7">
      <c r="A7" s="12">
        <v>3012</v>
      </c>
      <c r="B7" s="9" t="s">
        <v>10</v>
      </c>
      <c r="C7" s="10"/>
      <c r="D7" s="10"/>
      <c r="E7" s="10"/>
      <c r="F7" s="10"/>
      <c r="G7" s="9"/>
    </row>
    <row r="8" spans="1:7">
      <c r="A8" s="12">
        <v>3013</v>
      </c>
      <c r="B8" s="9" t="s">
        <v>11</v>
      </c>
      <c r="C8" s="10"/>
      <c r="D8" s="10"/>
      <c r="E8" s="10"/>
      <c r="F8" s="10"/>
      <c r="G8" s="9"/>
    </row>
    <row r="9" spans="1:7">
      <c r="A9" s="12">
        <v>3014</v>
      </c>
      <c r="B9" s="9" t="s">
        <v>12</v>
      </c>
      <c r="C9" s="10"/>
      <c r="D9" s="10"/>
      <c r="E9" s="10"/>
      <c r="F9" s="10"/>
      <c r="G9" s="9"/>
    </row>
    <row r="10" spans="1:7">
      <c r="A10" s="12">
        <v>3015</v>
      </c>
      <c r="B10" s="9" t="s">
        <v>13</v>
      </c>
      <c r="C10" s="10"/>
      <c r="D10" s="10"/>
      <c r="E10" s="10"/>
      <c r="F10" s="10"/>
      <c r="G10" s="46"/>
    </row>
    <row r="11" spans="1:7">
      <c r="A11" s="12">
        <v>3016</v>
      </c>
      <c r="B11" s="9" t="s">
        <v>14</v>
      </c>
      <c r="C11" s="10"/>
      <c r="D11" s="10"/>
      <c r="E11" s="10"/>
      <c r="F11" s="10"/>
      <c r="G11" s="9"/>
    </row>
    <row r="12" spans="1:7">
      <c r="A12" s="12">
        <v>3017</v>
      </c>
      <c r="B12" s="9" t="s">
        <v>148</v>
      </c>
      <c r="C12" s="10"/>
      <c r="D12" s="10"/>
      <c r="E12" s="10"/>
      <c r="F12" s="10"/>
      <c r="G12" s="9"/>
    </row>
    <row r="13" spans="1:7">
      <c r="A13" s="12">
        <v>3018</v>
      </c>
      <c r="B13" s="9" t="s">
        <v>16</v>
      </c>
      <c r="C13" s="10"/>
      <c r="D13" s="10"/>
      <c r="E13" s="10"/>
      <c r="F13" s="10"/>
      <c r="G13" s="9"/>
    </row>
    <row r="14" spans="1:7">
      <c r="A14" s="12">
        <v>3020</v>
      </c>
      <c r="B14" s="9" t="s">
        <v>17</v>
      </c>
      <c r="C14" s="10"/>
      <c r="D14" s="10"/>
      <c r="E14" s="10"/>
      <c r="F14" s="10"/>
      <c r="G14" s="9"/>
    </row>
    <row r="15" spans="1:7">
      <c r="A15" s="12">
        <v>3021</v>
      </c>
      <c r="B15" s="9" t="s">
        <v>18</v>
      </c>
      <c r="C15" s="10"/>
      <c r="D15" s="10"/>
      <c r="E15" s="10"/>
      <c r="F15" s="10"/>
      <c r="G15" s="9"/>
    </row>
    <row r="16" spans="1:7">
      <c r="A16" s="12">
        <v>3022</v>
      </c>
      <c r="B16" s="9" t="s">
        <v>19</v>
      </c>
      <c r="C16" s="10"/>
      <c r="D16" s="10"/>
      <c r="E16" s="10"/>
      <c r="F16" s="10"/>
      <c r="G16" s="9"/>
    </row>
    <row r="17" spans="1:7">
      <c r="A17" s="12">
        <v>3023</v>
      </c>
      <c r="B17" s="9" t="s">
        <v>20</v>
      </c>
      <c r="C17" s="10"/>
      <c r="D17" s="10"/>
      <c r="E17" s="10"/>
      <c r="F17" s="10"/>
      <c r="G17" s="9"/>
    </row>
    <row r="18" spans="1:7">
      <c r="A18" s="12">
        <v>3024</v>
      </c>
      <c r="B18" s="9" t="s">
        <v>21</v>
      </c>
      <c r="C18" s="10"/>
      <c r="D18" s="10"/>
      <c r="E18" s="10"/>
      <c r="F18" s="10"/>
      <c r="G18" s="9"/>
    </row>
    <row r="19" spans="1:7">
      <c r="A19" s="12">
        <v>3025</v>
      </c>
      <c r="B19" s="9" t="s">
        <v>22</v>
      </c>
      <c r="C19" s="10"/>
      <c r="D19" s="10"/>
      <c r="E19" s="10"/>
      <c r="F19" s="10"/>
      <c r="G19" s="9"/>
    </row>
    <row r="20" spans="1:7">
      <c r="A20" s="12">
        <v>3026</v>
      </c>
      <c r="B20" s="9" t="s">
        <v>150</v>
      </c>
      <c r="C20" s="10"/>
      <c r="D20" s="10"/>
      <c r="E20" s="10"/>
      <c r="F20" s="10"/>
      <c r="G20" s="9"/>
    </row>
    <row r="21" spans="1:7">
      <c r="A21" s="12">
        <v>3028</v>
      </c>
      <c r="B21" s="9" t="s">
        <v>24</v>
      </c>
      <c r="C21" s="10"/>
      <c r="D21" s="10"/>
      <c r="E21" s="10"/>
      <c r="F21" s="10"/>
      <c r="G21" s="9"/>
    </row>
    <row r="22" spans="1:7">
      <c r="A22" s="12">
        <v>3029</v>
      </c>
      <c r="B22" s="9" t="s">
        <v>161</v>
      </c>
      <c r="C22" s="10"/>
      <c r="D22" s="10"/>
      <c r="E22" s="10"/>
      <c r="F22" s="10"/>
      <c r="G22" s="9"/>
    </row>
    <row r="23" spans="1:7">
      <c r="A23" s="12">
        <v>3030</v>
      </c>
      <c r="B23" s="9" t="s">
        <v>26</v>
      </c>
      <c r="C23" s="10"/>
      <c r="D23" s="10"/>
      <c r="E23" s="10"/>
      <c r="F23" s="10"/>
      <c r="G23" s="9"/>
    </row>
    <row r="24" spans="1:7">
      <c r="A24" s="12">
        <v>3040</v>
      </c>
      <c r="B24" s="9" t="s">
        <v>27</v>
      </c>
      <c r="C24" s="10"/>
      <c r="D24" s="10"/>
      <c r="E24" s="10"/>
      <c r="F24" s="10"/>
      <c r="G24" s="9"/>
    </row>
    <row r="25" spans="1:7">
      <c r="A25" s="12">
        <v>3050</v>
      </c>
      <c r="B25" s="9" t="s">
        <v>28</v>
      </c>
      <c r="C25" s="10"/>
      <c r="D25" s="10"/>
      <c r="E25" s="10"/>
      <c r="F25" s="10"/>
      <c r="G25" s="9"/>
    </row>
    <row r="26" spans="1:7">
      <c r="A26" s="12">
        <v>3051</v>
      </c>
      <c r="B26" s="9" t="s">
        <v>29</v>
      </c>
      <c r="C26" s="10"/>
      <c r="D26" s="10"/>
      <c r="E26" s="10"/>
      <c r="F26" s="10"/>
      <c r="G26" s="9"/>
    </row>
    <row r="27" spans="1:7">
      <c r="A27" s="12">
        <v>3055</v>
      </c>
      <c r="B27" s="9" t="s">
        <v>30</v>
      </c>
      <c r="C27" s="10"/>
      <c r="D27" s="10"/>
      <c r="E27" s="10"/>
      <c r="F27" s="10"/>
      <c r="G27" s="9"/>
    </row>
    <row r="28" spans="1:7">
      <c r="A28" s="12">
        <v>3740</v>
      </c>
      <c r="B28" s="9" t="s">
        <v>31</v>
      </c>
      <c r="C28" s="10"/>
      <c r="D28" s="10"/>
      <c r="E28" s="10"/>
      <c r="F28" s="10"/>
      <c r="G28" s="9"/>
    </row>
    <row r="29" spans="1:7" ht="13.15">
      <c r="A29" s="8" t="s">
        <v>32</v>
      </c>
      <c r="B29" s="8"/>
      <c r="C29" s="10">
        <f>SUM(C5:C28)</f>
        <v>0</v>
      </c>
      <c r="D29" s="10">
        <f>SUM(D5:D28)</f>
        <v>0</v>
      </c>
      <c r="E29" s="10">
        <f>SUM(E5:E28)</f>
        <v>0</v>
      </c>
      <c r="F29" s="10">
        <f>SUM(F5:F28)</f>
        <v>0</v>
      </c>
      <c r="G29" s="9"/>
    </row>
    <row r="30" spans="1:7" ht="13.15">
      <c r="A30" s="15"/>
      <c r="B30" s="2"/>
      <c r="C30" s="10"/>
      <c r="D30" s="10"/>
      <c r="E30" s="20"/>
      <c r="F30" s="20"/>
      <c r="G30" s="13"/>
    </row>
    <row r="31" spans="1:7" ht="13.15">
      <c r="A31" s="16" t="s">
        <v>33</v>
      </c>
      <c r="B31" s="17"/>
      <c r="C31" s="10"/>
      <c r="D31" s="10"/>
      <c r="E31" s="39"/>
      <c r="F31" s="39"/>
      <c r="G31" s="42"/>
    </row>
    <row r="32" spans="1:7">
      <c r="A32" s="16">
        <v>3985</v>
      </c>
      <c r="B32" s="19" t="s">
        <v>34</v>
      </c>
      <c r="C32" s="10"/>
      <c r="D32" s="10"/>
      <c r="E32" s="10"/>
      <c r="F32" s="10"/>
      <c r="G32" s="42"/>
    </row>
    <row r="33" spans="1:7">
      <c r="A33" s="16">
        <v>3986</v>
      </c>
      <c r="B33" s="19" t="s">
        <v>35</v>
      </c>
      <c r="C33" s="10"/>
      <c r="D33" s="10"/>
      <c r="E33" s="10"/>
      <c r="F33" s="10"/>
      <c r="G33" s="42"/>
    </row>
    <row r="34" spans="1:7">
      <c r="A34" s="16">
        <v>3987</v>
      </c>
      <c r="B34" s="19" t="s">
        <v>36</v>
      </c>
      <c r="C34" s="10"/>
      <c r="D34" s="10"/>
      <c r="E34" s="10"/>
      <c r="F34" s="10"/>
      <c r="G34" s="42"/>
    </row>
    <row r="35" spans="1:7">
      <c r="A35" s="16">
        <v>3988</v>
      </c>
      <c r="B35" s="19" t="s">
        <v>37</v>
      </c>
      <c r="C35" s="10"/>
      <c r="D35" s="10"/>
      <c r="E35" s="10"/>
      <c r="F35" s="10"/>
      <c r="G35" s="42"/>
    </row>
    <row r="36" spans="1:7">
      <c r="A36" s="12">
        <v>3989</v>
      </c>
      <c r="B36" s="12" t="s">
        <v>38</v>
      </c>
      <c r="C36" s="10"/>
      <c r="D36" s="10"/>
      <c r="E36" s="10"/>
      <c r="F36" s="10"/>
      <c r="G36" s="9"/>
    </row>
    <row r="37" spans="1:7">
      <c r="A37" s="12">
        <v>3990</v>
      </c>
      <c r="B37" s="12" t="s">
        <v>39</v>
      </c>
      <c r="C37" s="10"/>
      <c r="D37" s="10"/>
      <c r="E37" s="10"/>
      <c r="F37" s="10"/>
      <c r="G37" s="9"/>
    </row>
    <row r="38" spans="1:7" ht="13.15">
      <c r="A38" s="8" t="s">
        <v>40</v>
      </c>
      <c r="B38" s="8"/>
      <c r="C38" s="10">
        <f>SUM(C32:C37)</f>
        <v>0</v>
      </c>
      <c r="D38" s="10">
        <f>SUM(D32:D37)</f>
        <v>0</v>
      </c>
      <c r="E38" s="10">
        <f>SUM(E32:E37)</f>
        <v>0</v>
      </c>
      <c r="F38" s="10">
        <f>SUM(F32:F37)</f>
        <v>0</v>
      </c>
      <c r="G38" s="9"/>
    </row>
    <row r="39" spans="1:7" ht="13.15">
      <c r="A39" s="15"/>
      <c r="B39" s="2"/>
      <c r="C39" s="10"/>
      <c r="D39" s="10"/>
      <c r="E39" s="20"/>
      <c r="F39" s="20"/>
      <c r="G39" s="13"/>
    </row>
    <row r="40" spans="1:7" ht="13.15">
      <c r="A40" s="2" t="s">
        <v>41</v>
      </c>
      <c r="B40" s="3"/>
      <c r="C40" s="10">
        <f>SUM(C29,C38)</f>
        <v>0</v>
      </c>
      <c r="D40" s="10">
        <f>SUM(D29,D38)</f>
        <v>0</v>
      </c>
      <c r="E40" s="10">
        <f>SUM(E29,E38)</f>
        <v>0</v>
      </c>
      <c r="F40" s="10">
        <f>SUM(F29,F38)</f>
        <v>0</v>
      </c>
      <c r="G40" s="3"/>
    </row>
    <row r="41" spans="1:7" ht="13.15">
      <c r="A41" s="2"/>
      <c r="B41" s="3"/>
      <c r="C41" s="10"/>
      <c r="D41" s="10"/>
      <c r="E41" s="20"/>
      <c r="F41" s="20"/>
      <c r="G41" s="3"/>
    </row>
    <row r="42" spans="1:7" ht="13.15">
      <c r="A42" s="8" t="s">
        <v>42</v>
      </c>
      <c r="B42" s="21"/>
      <c r="C42" s="10"/>
      <c r="D42" s="10"/>
      <c r="E42" s="10"/>
      <c r="F42" s="10"/>
      <c r="G42" s="9"/>
    </row>
    <row r="43" spans="1:7" ht="13.15">
      <c r="A43" s="8" t="s">
        <v>43</v>
      </c>
      <c r="B43" s="21"/>
      <c r="C43" s="10"/>
      <c r="D43" s="10"/>
      <c r="E43" s="10"/>
      <c r="F43" s="10"/>
      <c r="G43" s="52"/>
    </row>
    <row r="44" spans="1:7">
      <c r="A44" s="12">
        <v>4010</v>
      </c>
      <c r="B44" s="9" t="s">
        <v>44</v>
      </c>
      <c r="C44" s="10"/>
      <c r="D44" s="10"/>
      <c r="E44" s="10"/>
      <c r="F44" s="10"/>
      <c r="G44" s="52"/>
    </row>
    <row r="45" spans="1:7">
      <c r="A45" s="12">
        <v>4011</v>
      </c>
      <c r="B45" s="9" t="s">
        <v>45</v>
      </c>
      <c r="C45" s="10"/>
      <c r="D45" s="10"/>
      <c r="E45" s="10"/>
      <c r="F45" s="10"/>
      <c r="G45" s="52"/>
    </row>
    <row r="46" spans="1:7">
      <c r="A46" s="12">
        <v>4012</v>
      </c>
      <c r="B46" s="9" t="s">
        <v>46</v>
      </c>
      <c r="C46" s="10"/>
      <c r="D46" s="10"/>
      <c r="E46" s="10"/>
      <c r="F46" s="10"/>
      <c r="G46" s="52"/>
    </row>
    <row r="47" spans="1:7">
      <c r="A47" s="12">
        <v>4019</v>
      </c>
      <c r="B47" s="9" t="s">
        <v>47</v>
      </c>
      <c r="C47" s="10"/>
      <c r="D47" s="10"/>
      <c r="E47" s="10"/>
      <c r="F47" s="10"/>
      <c r="G47" s="52"/>
    </row>
    <row r="48" spans="1:7">
      <c r="A48" s="12">
        <v>4055</v>
      </c>
      <c r="B48" s="9" t="s">
        <v>48</v>
      </c>
      <c r="C48" s="10"/>
      <c r="D48" s="10"/>
      <c r="E48" s="10"/>
      <c r="F48" s="10"/>
      <c r="G48" s="52"/>
    </row>
    <row r="49" spans="1:7" ht="13.15">
      <c r="A49" s="8" t="s">
        <v>49</v>
      </c>
      <c r="B49" s="21"/>
      <c r="C49" s="10">
        <f>SUM(C44:C48)</f>
        <v>0</v>
      </c>
      <c r="D49" s="10">
        <f>SUM(D44:D48)</f>
        <v>0</v>
      </c>
      <c r="E49" s="10">
        <f>SUM(E44:E48)</f>
        <v>0</v>
      </c>
      <c r="F49" s="10">
        <f>SUM(F44:F48)</f>
        <v>0</v>
      </c>
      <c r="G49" s="52"/>
    </row>
    <row r="50" spans="1:7" ht="13.15">
      <c r="A50" s="2"/>
      <c r="B50" s="3"/>
      <c r="C50" s="10"/>
      <c r="D50" s="10"/>
      <c r="E50" s="10"/>
      <c r="F50" s="10"/>
      <c r="G50" s="52"/>
    </row>
    <row r="51" spans="1:7" ht="13.15">
      <c r="A51" s="3" t="s">
        <v>50</v>
      </c>
      <c r="B51" s="3"/>
      <c r="C51" s="10">
        <f>SUM(C40,C49)</f>
        <v>0</v>
      </c>
      <c r="D51" s="10">
        <f>SUM(D40,D49)</f>
        <v>0</v>
      </c>
      <c r="E51" s="10">
        <f>SUM(E40,E49)</f>
        <v>0</v>
      </c>
      <c r="F51" s="10">
        <f>SUM(F40,F49)</f>
        <v>0</v>
      </c>
      <c r="G51" s="52"/>
    </row>
    <row r="52" spans="1:7" ht="26.25">
      <c r="A52" s="5" t="s">
        <v>1</v>
      </c>
      <c r="B52" s="6"/>
      <c r="C52" s="7" t="s">
        <v>2</v>
      </c>
      <c r="D52" s="7" t="s">
        <v>3</v>
      </c>
      <c r="E52" s="7" t="s">
        <v>4</v>
      </c>
      <c r="F52" s="7" t="s">
        <v>5</v>
      </c>
      <c r="G52" s="52" t="s">
        <v>147</v>
      </c>
    </row>
    <row r="53" spans="1:7" ht="13.15">
      <c r="A53" s="8" t="s">
        <v>51</v>
      </c>
      <c r="B53" s="21"/>
      <c r="C53" s="10"/>
      <c r="D53" s="10"/>
      <c r="E53" s="10"/>
      <c r="F53" s="10"/>
      <c r="G53" s="52"/>
    </row>
    <row r="54" spans="1:7">
      <c r="A54" s="12">
        <v>5011</v>
      </c>
      <c r="B54" s="9" t="s">
        <v>52</v>
      </c>
      <c r="C54" s="10"/>
      <c r="D54" s="10"/>
      <c r="E54" s="10"/>
      <c r="F54" s="10"/>
      <c r="G54" s="52"/>
    </row>
    <row r="55" spans="1:7">
      <c r="A55" s="12">
        <v>5012</v>
      </c>
      <c r="B55" s="9" t="s">
        <v>54</v>
      </c>
      <c r="C55" s="10"/>
      <c r="D55" s="10"/>
      <c r="E55" s="10"/>
      <c r="F55" s="10"/>
      <c r="G55" s="52"/>
    </row>
    <row r="56" spans="1:7">
      <c r="A56" s="12">
        <v>5013</v>
      </c>
      <c r="B56" s="9" t="s">
        <v>55</v>
      </c>
      <c r="C56" s="10"/>
      <c r="D56" s="10"/>
      <c r="E56" s="10"/>
      <c r="F56" s="10"/>
      <c r="G56" s="52"/>
    </row>
    <row r="57" spans="1:7">
      <c r="A57" s="12">
        <v>5014</v>
      </c>
      <c r="B57" s="9" t="s">
        <v>56</v>
      </c>
      <c r="C57" s="10"/>
      <c r="D57" s="10"/>
      <c r="E57" s="10"/>
      <c r="F57" s="10"/>
      <c r="G57" s="52"/>
    </row>
    <row r="58" spans="1:7">
      <c r="A58" s="12">
        <v>5050</v>
      </c>
      <c r="B58" s="9" t="s">
        <v>57</v>
      </c>
      <c r="C58" s="10"/>
      <c r="D58" s="10"/>
      <c r="E58" s="10"/>
      <c r="F58" s="10"/>
      <c r="G58" s="52"/>
    </row>
    <row r="59" spans="1:7">
      <c r="A59" s="12">
        <v>5060</v>
      </c>
      <c r="B59" s="9" t="s">
        <v>58</v>
      </c>
      <c r="C59" s="10"/>
      <c r="D59" s="10"/>
      <c r="E59" s="10"/>
      <c r="F59" s="10"/>
      <c r="G59" s="52"/>
    </row>
    <row r="60" spans="1:7">
      <c r="A60" s="12">
        <v>5070</v>
      </c>
      <c r="B60" s="9" t="s">
        <v>59</v>
      </c>
      <c r="C60" s="10"/>
      <c r="D60" s="10"/>
      <c r="E60" s="10"/>
      <c r="F60" s="10"/>
      <c r="G60" s="52"/>
    </row>
    <row r="61" spans="1:7">
      <c r="A61" s="12">
        <v>5080</v>
      </c>
      <c r="B61" s="9" t="s">
        <v>60</v>
      </c>
      <c r="C61" s="10"/>
      <c r="D61" s="10"/>
      <c r="E61" s="10"/>
      <c r="F61" s="10"/>
      <c r="G61" s="52"/>
    </row>
    <row r="62" spans="1:7">
      <c r="A62" s="12">
        <v>5090</v>
      </c>
      <c r="B62" s="9" t="s">
        <v>61</v>
      </c>
      <c r="C62" s="10"/>
      <c r="D62" s="10"/>
      <c r="E62" s="10"/>
      <c r="F62" s="10"/>
      <c r="G62" s="52"/>
    </row>
    <row r="63" spans="1:7">
      <c r="A63" s="12">
        <v>5160</v>
      </c>
      <c r="B63" s="9" t="s">
        <v>62</v>
      </c>
      <c r="C63" s="10"/>
      <c r="D63" s="10"/>
      <c r="E63" s="10"/>
      <c r="F63" s="10"/>
      <c r="G63" s="52"/>
    </row>
    <row r="64" spans="1:7">
      <c r="A64" s="12">
        <v>5210</v>
      </c>
      <c r="B64" s="9" t="s">
        <v>63</v>
      </c>
      <c r="C64" s="10"/>
      <c r="D64" s="10"/>
      <c r="E64" s="10"/>
      <c r="F64" s="10"/>
      <c r="G64" s="52"/>
    </row>
    <row r="65" spans="1:7">
      <c r="A65" s="12">
        <v>5220</v>
      </c>
      <c r="B65" s="9" t="s">
        <v>64</v>
      </c>
      <c r="C65" s="10"/>
      <c r="D65" s="10"/>
      <c r="E65" s="10"/>
      <c r="F65" s="10"/>
      <c r="G65" s="52"/>
    </row>
    <row r="66" spans="1:7">
      <c r="A66" s="12">
        <v>5290</v>
      </c>
      <c r="B66" s="9" t="s">
        <v>65</v>
      </c>
      <c r="C66" s="10"/>
      <c r="D66" s="10"/>
      <c r="E66" s="10"/>
      <c r="F66" s="10"/>
      <c r="G66" s="52"/>
    </row>
    <row r="67" spans="1:7">
      <c r="A67" s="12">
        <v>5310</v>
      </c>
      <c r="B67" s="9" t="s">
        <v>66</v>
      </c>
      <c r="C67" s="10"/>
      <c r="D67" s="10"/>
      <c r="E67" s="10"/>
      <c r="F67" s="10"/>
      <c r="G67" s="52"/>
    </row>
    <row r="68" spans="1:7">
      <c r="A68" s="12">
        <v>5410</v>
      </c>
      <c r="B68" s="9" t="s">
        <v>67</v>
      </c>
      <c r="C68" s="10"/>
      <c r="D68" s="10"/>
      <c r="E68" s="10"/>
      <c r="F68" s="10"/>
      <c r="G68" s="52"/>
    </row>
    <row r="69" spans="1:7">
      <c r="A69" s="12">
        <v>5422</v>
      </c>
      <c r="B69" s="9" t="s">
        <v>68</v>
      </c>
      <c r="C69" s="10"/>
      <c r="D69" s="10"/>
      <c r="E69" s="10"/>
      <c r="F69" s="10"/>
      <c r="G69" s="52"/>
    </row>
    <row r="70" spans="1:7">
      <c r="A70" s="12">
        <v>5460</v>
      </c>
      <c r="B70" s="9" t="s">
        <v>69</v>
      </c>
      <c r="C70" s="10"/>
      <c r="D70" s="10"/>
      <c r="E70" s="10"/>
      <c r="F70" s="10"/>
      <c r="G70" s="52"/>
    </row>
    <row r="71" spans="1:7">
      <c r="A71" s="12">
        <v>5461</v>
      </c>
      <c r="B71" s="9" t="s">
        <v>70</v>
      </c>
      <c r="C71" s="10"/>
      <c r="D71" s="10"/>
      <c r="E71" s="10"/>
      <c r="F71" s="10"/>
      <c r="G71" s="52"/>
    </row>
    <row r="72" spans="1:7">
      <c r="A72" s="12">
        <v>5469</v>
      </c>
      <c r="B72" s="9" t="s">
        <v>71</v>
      </c>
      <c r="C72" s="10"/>
      <c r="D72" s="10"/>
      <c r="E72" s="10"/>
      <c r="F72" s="10"/>
      <c r="G72" s="52"/>
    </row>
    <row r="73" spans="1:7">
      <c r="A73" s="12">
        <v>5471</v>
      </c>
      <c r="B73" s="9" t="s">
        <v>72</v>
      </c>
      <c r="C73" s="10"/>
      <c r="D73" s="10"/>
      <c r="E73" s="10"/>
      <c r="F73" s="10"/>
      <c r="G73" s="52"/>
    </row>
    <row r="74" spans="1:7">
      <c r="A74" s="12">
        <v>5472</v>
      </c>
      <c r="B74" s="9" t="s">
        <v>73</v>
      </c>
      <c r="C74" s="10"/>
      <c r="D74" s="10"/>
      <c r="E74" s="10"/>
      <c r="F74" s="10"/>
      <c r="G74" s="52"/>
    </row>
    <row r="75" spans="1:7">
      <c r="A75" s="12">
        <v>5500</v>
      </c>
      <c r="B75" s="9" t="s">
        <v>74</v>
      </c>
      <c r="C75" s="10"/>
      <c r="D75" s="10"/>
      <c r="E75" s="10"/>
      <c r="F75" s="10"/>
      <c r="G75" s="52"/>
    </row>
    <row r="76" spans="1:7">
      <c r="A76" s="12">
        <v>5611</v>
      </c>
      <c r="B76" s="9" t="s">
        <v>75</v>
      </c>
      <c r="C76" s="10"/>
      <c r="D76" s="10"/>
      <c r="E76" s="10"/>
      <c r="F76" s="10"/>
      <c r="G76" s="52"/>
    </row>
    <row r="77" spans="1:7">
      <c r="A77" s="12">
        <v>5800</v>
      </c>
      <c r="B77" s="9" t="s">
        <v>76</v>
      </c>
      <c r="C77" s="10"/>
      <c r="D77" s="10"/>
      <c r="E77" s="10"/>
      <c r="F77" s="10"/>
      <c r="G77" s="52"/>
    </row>
    <row r="78" spans="1:7">
      <c r="A78" s="12">
        <v>5801</v>
      </c>
      <c r="B78" s="9" t="s">
        <v>77</v>
      </c>
      <c r="C78" s="10"/>
      <c r="D78" s="10"/>
      <c r="E78" s="10"/>
      <c r="F78" s="10"/>
      <c r="G78" s="34"/>
    </row>
    <row r="79" spans="1:7">
      <c r="A79" s="12">
        <v>5802</v>
      </c>
      <c r="B79" s="9" t="s">
        <v>78</v>
      </c>
      <c r="C79" s="10"/>
      <c r="D79" s="10"/>
      <c r="E79" s="10"/>
      <c r="F79" s="10"/>
      <c r="G79" s="52"/>
    </row>
    <row r="80" spans="1:7">
      <c r="A80" s="12">
        <v>5803</v>
      </c>
      <c r="B80" s="9" t="s">
        <v>79</v>
      </c>
      <c r="C80" s="10"/>
      <c r="D80" s="10"/>
      <c r="E80" s="10"/>
      <c r="F80" s="10"/>
      <c r="G80" s="52"/>
    </row>
    <row r="81" spans="1:7">
      <c r="A81" s="12">
        <v>5804</v>
      </c>
      <c r="B81" s="9" t="s">
        <v>80</v>
      </c>
      <c r="C81" s="10"/>
      <c r="D81" s="10"/>
      <c r="E81" s="10"/>
      <c r="F81" s="10"/>
      <c r="G81" s="52"/>
    </row>
    <row r="82" spans="1:7">
      <c r="A82" s="12">
        <v>5805</v>
      </c>
      <c r="B82" s="9" t="s">
        <v>81</v>
      </c>
      <c r="C82" s="10"/>
      <c r="D82" s="10"/>
      <c r="E82" s="10"/>
      <c r="F82" s="10"/>
      <c r="G82" s="52"/>
    </row>
    <row r="83" spans="1:7">
      <c r="A83" s="12">
        <v>5806</v>
      </c>
      <c r="B83" s="9" t="s">
        <v>82</v>
      </c>
      <c r="C83" s="10"/>
      <c r="D83" s="10"/>
      <c r="E83" s="10"/>
      <c r="F83" s="10"/>
      <c r="G83" s="34"/>
    </row>
    <row r="84" spans="1:7">
      <c r="A84" s="12">
        <v>5807</v>
      </c>
      <c r="B84" s="9" t="s">
        <v>83</v>
      </c>
      <c r="C84" s="10"/>
      <c r="D84" s="10"/>
      <c r="E84" s="10"/>
      <c r="F84" s="10"/>
      <c r="G84" s="34"/>
    </row>
    <row r="85" spans="1:7">
      <c r="A85" s="12">
        <v>5810</v>
      </c>
      <c r="B85" s="9" t="s">
        <v>84</v>
      </c>
      <c r="C85" s="10"/>
      <c r="D85" s="10"/>
      <c r="E85" s="10"/>
      <c r="F85" s="10"/>
      <c r="G85" s="34"/>
    </row>
    <row r="86" spans="1:7">
      <c r="A86" s="12">
        <v>5831</v>
      </c>
      <c r="B86" s="9" t="s">
        <v>85</v>
      </c>
      <c r="C86" s="10"/>
      <c r="D86" s="10"/>
      <c r="E86" s="10"/>
      <c r="F86" s="10"/>
      <c r="G86" s="34"/>
    </row>
    <row r="87" spans="1:7">
      <c r="A87" s="12">
        <v>5910</v>
      </c>
      <c r="B87" s="9" t="s">
        <v>86</v>
      </c>
      <c r="C87" s="10"/>
      <c r="D87" s="10"/>
      <c r="E87" s="10"/>
      <c r="F87" s="10"/>
      <c r="G87" s="9"/>
    </row>
    <row r="88" spans="1:7">
      <c r="A88" s="12">
        <v>5931</v>
      </c>
      <c r="B88" s="9" t="s">
        <v>87</v>
      </c>
      <c r="C88" s="10"/>
      <c r="D88" s="10"/>
      <c r="E88" s="10"/>
      <c r="F88" s="10"/>
      <c r="G88" s="9"/>
    </row>
    <row r="89" spans="1:7">
      <c r="A89" s="12">
        <v>5933</v>
      </c>
      <c r="B89" s="9" t="s">
        <v>88</v>
      </c>
      <c r="C89" s="10"/>
      <c r="D89" s="10"/>
      <c r="E89" s="10"/>
      <c r="F89" s="10"/>
      <c r="G89" s="9"/>
    </row>
    <row r="90" spans="1:7">
      <c r="A90" s="12">
        <v>5934</v>
      </c>
      <c r="B90" s="9" t="s">
        <v>89</v>
      </c>
      <c r="C90" s="10"/>
      <c r="D90" s="10"/>
      <c r="E90" s="10"/>
      <c r="F90" s="10"/>
      <c r="G90" s="9"/>
    </row>
    <row r="91" spans="1:7">
      <c r="A91" s="12">
        <v>5935</v>
      </c>
      <c r="B91" s="9" t="s">
        <v>90</v>
      </c>
      <c r="C91" s="10"/>
      <c r="D91" s="10"/>
      <c r="E91" s="10"/>
      <c r="F91" s="10"/>
      <c r="G91" s="9"/>
    </row>
    <row r="92" spans="1:7">
      <c r="A92" s="12">
        <v>5936</v>
      </c>
      <c r="B92" s="9" t="s">
        <v>91</v>
      </c>
      <c r="C92" s="10"/>
      <c r="D92" s="10"/>
      <c r="E92" s="10"/>
      <c r="F92" s="10"/>
      <c r="G92" s="9"/>
    </row>
    <row r="93" spans="1:7">
      <c r="A93" s="12">
        <v>5943</v>
      </c>
      <c r="B93" s="9" t="s">
        <v>92</v>
      </c>
      <c r="C93" s="10"/>
      <c r="D93" s="10"/>
      <c r="E93" s="10"/>
      <c r="F93" s="10"/>
      <c r="G93" s="9"/>
    </row>
    <row r="94" spans="1:7" ht="26.25">
      <c r="A94" s="5" t="s">
        <v>1</v>
      </c>
      <c r="B94" s="6"/>
      <c r="C94" s="7" t="s">
        <v>2</v>
      </c>
      <c r="D94" s="7" t="s">
        <v>3</v>
      </c>
      <c r="E94" s="7" t="s">
        <v>4</v>
      </c>
      <c r="F94" s="7" t="s">
        <v>5</v>
      </c>
      <c r="G94" s="6" t="s">
        <v>147</v>
      </c>
    </row>
    <row r="95" spans="1:7">
      <c r="A95" s="12">
        <v>5945</v>
      </c>
      <c r="B95" s="9" t="s">
        <v>93</v>
      </c>
      <c r="C95" s="10"/>
      <c r="D95" s="10"/>
      <c r="E95" s="10"/>
      <c r="F95" s="10"/>
      <c r="G95" s="9"/>
    </row>
    <row r="96" spans="1:7">
      <c r="A96" s="12">
        <v>6041</v>
      </c>
      <c r="B96" s="9" t="s">
        <v>94</v>
      </c>
      <c r="C96" s="10"/>
      <c r="D96" s="10"/>
      <c r="E96" s="10"/>
      <c r="F96" s="10"/>
      <c r="G96" s="9"/>
    </row>
    <row r="97" spans="1:7">
      <c r="A97" s="12">
        <v>6043</v>
      </c>
      <c r="B97" s="9" t="s">
        <v>95</v>
      </c>
      <c r="C97" s="10"/>
      <c r="D97" s="10"/>
      <c r="E97" s="10"/>
      <c r="F97" s="10"/>
      <c r="G97" s="9"/>
    </row>
    <row r="98" spans="1:7">
      <c r="A98" s="12">
        <v>6072</v>
      </c>
      <c r="B98" s="9" t="s">
        <v>96</v>
      </c>
      <c r="C98" s="10"/>
      <c r="D98" s="10"/>
      <c r="E98" s="10"/>
      <c r="F98" s="10"/>
      <c r="G98" s="9"/>
    </row>
    <row r="99" spans="1:7">
      <c r="A99" s="12">
        <v>6110</v>
      </c>
      <c r="B99" s="9" t="s">
        <v>97</v>
      </c>
      <c r="C99" s="10"/>
      <c r="D99" s="10"/>
      <c r="E99" s="10"/>
      <c r="F99" s="10"/>
      <c r="G99" s="9"/>
    </row>
    <row r="100" spans="1:7">
      <c r="A100" s="12">
        <v>6150</v>
      </c>
      <c r="B100" s="9" t="s">
        <v>98</v>
      </c>
      <c r="C100" s="10"/>
      <c r="D100" s="10"/>
      <c r="E100" s="10"/>
      <c r="F100" s="10"/>
      <c r="G100" s="9"/>
    </row>
    <row r="101" spans="1:7">
      <c r="A101" s="12">
        <v>6212</v>
      </c>
      <c r="B101" s="9" t="s">
        <v>99</v>
      </c>
      <c r="C101" s="10"/>
      <c r="D101" s="10"/>
      <c r="E101" s="10"/>
      <c r="F101" s="10"/>
      <c r="G101" s="9"/>
    </row>
    <row r="102" spans="1:7">
      <c r="A102" s="12">
        <v>6220</v>
      </c>
      <c r="B102" s="9" t="s">
        <v>100</v>
      </c>
      <c r="C102" s="10"/>
      <c r="D102" s="10"/>
      <c r="E102" s="10"/>
      <c r="F102" s="10"/>
      <c r="G102" s="9"/>
    </row>
    <row r="103" spans="1:7">
      <c r="A103" s="12">
        <v>6250</v>
      </c>
      <c r="B103" s="9" t="s">
        <v>101</v>
      </c>
      <c r="C103" s="10"/>
      <c r="D103" s="10"/>
      <c r="E103" s="10"/>
      <c r="F103" s="10"/>
      <c r="G103" s="9"/>
    </row>
    <row r="104" spans="1:7">
      <c r="A104" s="12">
        <v>6310</v>
      </c>
      <c r="B104" s="9" t="s">
        <v>102</v>
      </c>
      <c r="C104" s="10"/>
      <c r="D104" s="10"/>
      <c r="E104" s="10"/>
      <c r="F104" s="10"/>
      <c r="G104" s="9"/>
    </row>
    <row r="105" spans="1:7">
      <c r="A105" s="12">
        <v>6411</v>
      </c>
      <c r="B105" s="9" t="s">
        <v>103</v>
      </c>
      <c r="C105" s="10"/>
      <c r="D105" s="10"/>
      <c r="E105" s="10"/>
      <c r="F105" s="10"/>
      <c r="G105" s="9"/>
    </row>
    <row r="106" spans="1:7">
      <c r="A106" s="12">
        <v>6412</v>
      </c>
      <c r="B106" s="9" t="s">
        <v>104</v>
      </c>
      <c r="C106" s="10"/>
      <c r="D106" s="10"/>
      <c r="E106" s="10"/>
      <c r="F106" s="10"/>
      <c r="G106" s="9"/>
    </row>
    <row r="107" spans="1:7">
      <c r="A107" s="12">
        <v>6413</v>
      </c>
      <c r="B107" s="9" t="s">
        <v>105</v>
      </c>
      <c r="C107" s="10"/>
      <c r="D107" s="10"/>
      <c r="E107" s="10"/>
      <c r="F107" s="10"/>
      <c r="G107" s="9"/>
    </row>
    <row r="108" spans="1:7">
      <c r="A108" s="12">
        <v>6423</v>
      </c>
      <c r="B108" s="9" t="s">
        <v>106</v>
      </c>
      <c r="C108" s="10"/>
      <c r="D108" s="10"/>
      <c r="E108" s="10"/>
      <c r="F108" s="10"/>
      <c r="G108" s="9"/>
    </row>
    <row r="109" spans="1:7">
      <c r="A109" s="12">
        <v>6520</v>
      </c>
      <c r="B109" s="9" t="s">
        <v>107</v>
      </c>
      <c r="C109" s="10"/>
      <c r="D109" s="10"/>
      <c r="E109" s="10"/>
      <c r="F109" s="10"/>
      <c r="G109" s="9"/>
    </row>
    <row r="110" spans="1:7">
      <c r="A110" s="12">
        <v>6531</v>
      </c>
      <c r="B110" s="9" t="s">
        <v>108</v>
      </c>
      <c r="C110" s="10"/>
      <c r="D110" s="10"/>
      <c r="E110" s="10"/>
      <c r="F110" s="10"/>
      <c r="G110" s="46"/>
    </row>
    <row r="111" spans="1:7">
      <c r="A111" s="12">
        <v>6570</v>
      </c>
      <c r="B111" s="9" t="s">
        <v>109</v>
      </c>
      <c r="C111" s="10"/>
      <c r="D111" s="10"/>
      <c r="E111" s="10"/>
      <c r="F111" s="10"/>
      <c r="G111" s="9"/>
    </row>
    <row r="112" spans="1:7">
      <c r="A112" s="12">
        <v>6590</v>
      </c>
      <c r="B112" s="9" t="s">
        <v>110</v>
      </c>
      <c r="C112" s="10"/>
      <c r="D112" s="10"/>
      <c r="E112" s="10"/>
      <c r="F112" s="10"/>
      <c r="G112" s="9"/>
    </row>
    <row r="113" spans="1:7">
      <c r="A113" s="12">
        <v>6970</v>
      </c>
      <c r="B113" s="9" t="s">
        <v>111</v>
      </c>
      <c r="C113" s="10"/>
      <c r="D113" s="10"/>
      <c r="E113" s="10"/>
      <c r="F113" s="10"/>
      <c r="G113" s="9"/>
    </row>
    <row r="114" spans="1:7">
      <c r="A114" s="12">
        <v>6971</v>
      </c>
      <c r="B114" s="9" t="s">
        <v>112</v>
      </c>
      <c r="C114" s="10"/>
      <c r="D114" s="10"/>
      <c r="E114" s="10"/>
      <c r="F114" s="10"/>
      <c r="G114" s="9"/>
    </row>
    <row r="115" spans="1:7">
      <c r="A115" s="12">
        <v>6972</v>
      </c>
      <c r="B115" s="9" t="s">
        <v>113</v>
      </c>
      <c r="C115" s="10"/>
      <c r="D115" s="10"/>
      <c r="E115" s="10"/>
      <c r="F115" s="10"/>
      <c r="G115" s="9"/>
    </row>
    <row r="116" spans="1:7">
      <c r="A116" s="12">
        <v>6973</v>
      </c>
      <c r="B116" s="9" t="s">
        <v>114</v>
      </c>
      <c r="C116" s="10"/>
      <c r="D116" s="10"/>
      <c r="E116" s="10"/>
      <c r="F116" s="10"/>
      <c r="G116" s="9"/>
    </row>
    <row r="117" spans="1:7">
      <c r="A117" s="12">
        <v>6990</v>
      </c>
      <c r="B117" s="9" t="s">
        <v>115</v>
      </c>
      <c r="C117" s="10"/>
      <c r="D117" s="10"/>
      <c r="E117" s="10"/>
      <c r="F117" s="10"/>
      <c r="G117" s="9"/>
    </row>
    <row r="118" spans="1:7">
      <c r="A118" s="12">
        <v>6995</v>
      </c>
      <c r="B118" s="9" t="s">
        <v>116</v>
      </c>
      <c r="C118" s="10"/>
      <c r="D118" s="10"/>
      <c r="E118" s="10"/>
      <c r="F118" s="10"/>
      <c r="G118" s="9"/>
    </row>
    <row r="119" spans="1:7">
      <c r="A119" s="12">
        <v>6996</v>
      </c>
      <c r="B119" s="9" t="s">
        <v>117</v>
      </c>
      <c r="C119" s="10"/>
      <c r="D119" s="10"/>
      <c r="E119" s="10"/>
      <c r="F119" s="10"/>
      <c r="G119" s="9"/>
    </row>
    <row r="120" spans="1:7" ht="13.15">
      <c r="A120" s="21" t="s">
        <v>118</v>
      </c>
      <c r="B120" s="9"/>
      <c r="C120" s="10">
        <f>SUM(C54:C93,C95:C119)</f>
        <v>0</v>
      </c>
      <c r="D120" s="10">
        <f>SUM(D54:D93,D95:D119)</f>
        <v>0</v>
      </c>
      <c r="E120" s="10">
        <f>SUM(E54:E93,E95:E119)</f>
        <v>0</v>
      </c>
      <c r="F120" s="10">
        <f>SUM(F54:F93,F95:F119)</f>
        <v>0</v>
      </c>
      <c r="G120" s="9"/>
    </row>
    <row r="121" spans="1:7">
      <c r="A121" s="15"/>
      <c r="C121" s="10"/>
      <c r="D121" s="10"/>
      <c r="E121" s="20"/>
      <c r="F121" s="20"/>
    </row>
    <row r="122" spans="1:7" ht="13.15">
      <c r="A122" s="8" t="s">
        <v>119</v>
      </c>
      <c r="B122" s="9"/>
      <c r="C122" s="10"/>
      <c r="D122" s="10"/>
      <c r="E122" s="10"/>
      <c r="F122" s="10"/>
      <c r="G122" s="9"/>
    </row>
    <row r="123" spans="1:7">
      <c r="A123" s="12">
        <v>7510</v>
      </c>
      <c r="B123" s="9" t="s">
        <v>120</v>
      </c>
      <c r="C123" s="10"/>
      <c r="D123" s="10"/>
      <c r="E123" s="10"/>
      <c r="F123" s="10"/>
      <c r="G123" s="9"/>
    </row>
    <row r="124" spans="1:7">
      <c r="A124" s="12">
        <v>7511</v>
      </c>
      <c r="B124" s="9" t="s">
        <v>121</v>
      </c>
      <c r="C124" s="10"/>
      <c r="D124" s="10"/>
      <c r="E124" s="10"/>
      <c r="F124" s="10"/>
      <c r="G124" s="9"/>
    </row>
    <row r="125" spans="1:7">
      <c r="A125" s="12" t="s">
        <v>122</v>
      </c>
      <c r="B125" s="9"/>
      <c r="C125" s="10">
        <f>SUM(C123:C124)</f>
        <v>0</v>
      </c>
      <c r="D125" s="10">
        <f>SUM(D123:D124)</f>
        <v>0</v>
      </c>
      <c r="E125" s="10">
        <f>SUM(E123:E124)</f>
        <v>0</v>
      </c>
      <c r="F125" s="10">
        <f>SUM(F123:F124)</f>
        <v>0</v>
      </c>
      <c r="G125" s="9"/>
    </row>
    <row r="126" spans="1:7">
      <c r="A126" s="15"/>
      <c r="C126" s="10"/>
      <c r="D126" s="10"/>
      <c r="E126" s="20"/>
      <c r="F126" s="20"/>
    </row>
    <row r="127" spans="1:7" ht="13.15">
      <c r="A127" s="84" t="s">
        <v>123</v>
      </c>
      <c r="B127" s="84"/>
      <c r="C127" s="52"/>
      <c r="D127" s="52"/>
      <c r="E127" s="10"/>
      <c r="F127" s="10"/>
      <c r="G127" s="9"/>
    </row>
    <row r="128" spans="1:7">
      <c r="A128" s="31">
        <v>7820</v>
      </c>
      <c r="B128" s="32" t="s">
        <v>124</v>
      </c>
      <c r="C128" s="52"/>
      <c r="D128" s="52"/>
      <c r="E128" s="10"/>
      <c r="F128" s="10"/>
      <c r="G128" s="9"/>
    </row>
    <row r="129" spans="1:7">
      <c r="A129" s="12">
        <v>7822</v>
      </c>
      <c r="B129" s="9" t="s">
        <v>125</v>
      </c>
      <c r="C129" s="52"/>
      <c r="D129" s="52"/>
      <c r="E129" s="10"/>
      <c r="F129" s="10"/>
      <c r="G129" s="9"/>
    </row>
    <row r="130" spans="1:7" ht="13.15">
      <c r="A130" s="8" t="s">
        <v>126</v>
      </c>
      <c r="B130" s="9"/>
      <c r="C130" s="52">
        <f>SUM(C128:C129)</f>
        <v>0</v>
      </c>
      <c r="D130" s="52">
        <f>SUM(D128:D129)</f>
        <v>0</v>
      </c>
      <c r="E130" s="52">
        <f>SUM(E128:E129)</f>
        <v>0</v>
      </c>
      <c r="F130" s="52">
        <f>SUM(F128:F129)</f>
        <v>0</v>
      </c>
      <c r="G130" s="9"/>
    </row>
    <row r="131" spans="1:7" ht="13.15">
      <c r="A131" s="8" t="s">
        <v>127</v>
      </c>
      <c r="B131" s="21"/>
      <c r="C131" s="10">
        <f>SUM(C49,C120,C125,C130)</f>
        <v>0</v>
      </c>
      <c r="D131" s="10">
        <f>SUM(D49,D120,D125,D130)</f>
        <v>0</v>
      </c>
      <c r="E131" s="10">
        <f>SUM(E49,E120,E125,E130)</f>
        <v>0</v>
      </c>
      <c r="F131" s="10">
        <f>SUM(F49,F120,F125,F130)</f>
        <v>0</v>
      </c>
      <c r="G131" s="9"/>
    </row>
    <row r="132" spans="1:7" ht="13.15">
      <c r="A132" s="8" t="s">
        <v>129</v>
      </c>
      <c r="B132" s="21"/>
      <c r="C132" s="10">
        <f>SUM(C40,C131)</f>
        <v>0</v>
      </c>
      <c r="D132" s="10">
        <f>SUM(D40,D131)</f>
        <v>0</v>
      </c>
      <c r="E132" s="10">
        <f>SUM(E40,E131)</f>
        <v>0</v>
      </c>
      <c r="F132" s="10">
        <f>SUM(F40,F131)</f>
        <v>0</v>
      </c>
      <c r="G132" s="9"/>
    </row>
    <row r="133" spans="1:7" ht="13.15">
      <c r="A133" s="8" t="s">
        <v>133</v>
      </c>
      <c r="B133" s="9"/>
      <c r="C133" s="10"/>
      <c r="D133" s="10"/>
      <c r="E133" s="10"/>
      <c r="F133" s="10"/>
      <c r="G133" s="9"/>
    </row>
    <row r="134" spans="1:7">
      <c r="A134" s="12">
        <v>8300</v>
      </c>
      <c r="B134" s="9" t="s">
        <v>134</v>
      </c>
      <c r="C134" s="10"/>
      <c r="D134" s="10"/>
      <c r="E134" s="10"/>
      <c r="F134" s="10"/>
      <c r="G134" s="9"/>
    </row>
    <row r="135" spans="1:7">
      <c r="A135" s="12">
        <v>8310</v>
      </c>
      <c r="B135" s="9" t="s">
        <v>135</v>
      </c>
      <c r="C135" s="10"/>
      <c r="D135" s="10"/>
      <c r="E135" s="10"/>
      <c r="F135" s="10"/>
      <c r="G135" s="9"/>
    </row>
    <row r="136" spans="1:7">
      <c r="A136" s="12">
        <v>8390</v>
      </c>
      <c r="B136" s="9" t="s">
        <v>136</v>
      </c>
      <c r="C136" s="10"/>
      <c r="D136" s="10"/>
      <c r="E136" s="10"/>
      <c r="F136" s="10"/>
      <c r="G136" s="9"/>
    </row>
    <row r="137" spans="1:7">
      <c r="A137" s="12">
        <v>8400</v>
      </c>
      <c r="B137" s="9" t="s">
        <v>137</v>
      </c>
      <c r="C137" s="10"/>
      <c r="D137" s="10"/>
      <c r="E137" s="10"/>
      <c r="F137" s="10"/>
      <c r="G137" s="9"/>
    </row>
    <row r="138" spans="1:7">
      <c r="A138" s="12">
        <v>8410</v>
      </c>
      <c r="B138" s="34" t="s">
        <v>138</v>
      </c>
      <c r="C138" s="10"/>
      <c r="D138" s="10"/>
      <c r="E138" s="10"/>
      <c r="F138" s="10"/>
      <c r="G138" s="42"/>
    </row>
    <row r="139" spans="1:7">
      <c r="A139" s="12">
        <v>8422</v>
      </c>
      <c r="B139" s="34" t="s">
        <v>139</v>
      </c>
      <c r="C139" s="10"/>
      <c r="D139" s="10"/>
      <c r="E139" s="10"/>
      <c r="F139" s="10"/>
      <c r="G139" s="42"/>
    </row>
    <row r="140" spans="1:7">
      <c r="A140" s="12">
        <v>8423</v>
      </c>
      <c r="B140" s="34" t="s">
        <v>140</v>
      </c>
      <c r="C140" s="10"/>
      <c r="D140" s="10"/>
      <c r="E140" s="10"/>
      <c r="F140" s="10"/>
      <c r="G140" s="42"/>
    </row>
    <row r="141" spans="1:7">
      <c r="A141" s="12">
        <v>8710</v>
      </c>
      <c r="B141" s="34" t="s">
        <v>141</v>
      </c>
      <c r="C141" s="10"/>
      <c r="D141" s="10"/>
      <c r="E141" s="10"/>
      <c r="F141" s="10"/>
      <c r="G141" s="42"/>
    </row>
    <row r="142" spans="1:7" ht="13.15">
      <c r="A142" s="12" t="s">
        <v>142</v>
      </c>
      <c r="B142" s="21"/>
      <c r="C142" s="10">
        <f>SUM(C134:C141)</f>
        <v>0</v>
      </c>
      <c r="D142" s="10">
        <f>SUM(D134:D141)</f>
        <v>0</v>
      </c>
      <c r="E142" s="10">
        <f>SUM(E134:E141)</f>
        <v>0</v>
      </c>
      <c r="F142" s="10">
        <f>SUM(F134:F141)</f>
        <v>0</v>
      </c>
      <c r="G142" s="9"/>
    </row>
    <row r="143" spans="1:7" ht="13.15">
      <c r="A143" s="8" t="s">
        <v>143</v>
      </c>
      <c r="B143" s="21"/>
      <c r="C143" s="10">
        <f>SUM(C132,C142)</f>
        <v>0</v>
      </c>
      <c r="D143" s="10">
        <f>SUM(D132,D142)</f>
        <v>0</v>
      </c>
      <c r="E143" s="10">
        <f>SUM(E132,E142)</f>
        <v>0</v>
      </c>
      <c r="F143" s="10">
        <f>SUM(F132,F142)</f>
        <v>0</v>
      </c>
      <c r="G143" s="9"/>
    </row>
    <row r="144" spans="1:7" ht="13.15">
      <c r="A144" s="8" t="s">
        <v>144</v>
      </c>
      <c r="B144" s="21"/>
      <c r="C144" s="10">
        <f>SUM(C143)</f>
        <v>0</v>
      </c>
      <c r="D144" s="10">
        <f>SUM(D143)</f>
        <v>0</v>
      </c>
      <c r="E144" s="10">
        <f>SUM(E143)</f>
        <v>0</v>
      </c>
      <c r="F144" s="10">
        <f>SUM(F143)</f>
        <v>0</v>
      </c>
      <c r="G144" s="9"/>
    </row>
    <row r="145" spans="1:6">
      <c r="A145" s="15"/>
      <c r="C145" s="20"/>
      <c r="D145" s="20"/>
      <c r="E145" s="20"/>
      <c r="F145" s="20"/>
    </row>
  </sheetData>
  <sheetProtection selectLockedCells="1" selectUnlockedCells="1"/>
  <mergeCells count="1">
    <mergeCell ref="A127:B127"/>
  </mergeCells>
  <pageMargins left="0.7" right="0.7" top="0.75" bottom="0.75" header="0.75" footer="0.75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9EAE3-6EC8-40ED-AB1E-01489FBA5D2B}">
  <dimension ref="A1:I1013"/>
  <sheetViews>
    <sheetView tabSelected="1" topLeftCell="A92" zoomScale="95" zoomScaleNormal="95" workbookViewId="0">
      <selection activeCell="G118" sqref="G118"/>
    </sheetView>
  </sheetViews>
  <sheetFormatPr defaultColWidth="13.1875" defaultRowHeight="15" customHeight="1"/>
  <cols>
    <col min="1" max="1" width="7.125" style="1" customWidth="1"/>
    <col min="2" max="2" width="30.8125" style="1" customWidth="1"/>
    <col min="3" max="3" width="12.5625" style="1" customWidth="1"/>
    <col min="4" max="4" width="11.625" style="1" customWidth="1"/>
    <col min="5" max="6" width="13.1875" style="1"/>
    <col min="7" max="7" width="32.625" style="1" customWidth="1"/>
    <col min="8" max="9" width="7.9375" style="1" customWidth="1"/>
    <col min="10" max="16384" width="13.1875" style="1"/>
  </cols>
  <sheetData>
    <row r="1" spans="1:8" ht="12.75" customHeight="1">
      <c r="A1" s="2" t="s">
        <v>146</v>
      </c>
      <c r="B1" s="3"/>
      <c r="C1" s="4"/>
      <c r="D1" s="4"/>
    </row>
    <row r="2" spans="1:8" ht="12.75" customHeight="1">
      <c r="A2" s="5" t="s">
        <v>1</v>
      </c>
      <c r="B2" s="6"/>
      <c r="C2" s="7" t="s">
        <v>2</v>
      </c>
      <c r="D2" s="7" t="s">
        <v>3</v>
      </c>
      <c r="E2" s="7" t="s">
        <v>4</v>
      </c>
      <c r="F2" s="7" t="s">
        <v>5</v>
      </c>
      <c r="G2" s="6" t="s">
        <v>147</v>
      </c>
    </row>
    <row r="3" spans="1:8" ht="12.75" customHeight="1">
      <c r="A3" s="8" t="s">
        <v>6</v>
      </c>
      <c r="B3" s="9"/>
      <c r="C3" s="11"/>
      <c r="D3" s="10"/>
      <c r="E3" s="10"/>
      <c r="F3" s="10"/>
      <c r="G3" s="9"/>
    </row>
    <row r="4" spans="1:8" ht="12.75" customHeight="1">
      <c r="A4" s="8" t="s">
        <v>7</v>
      </c>
      <c r="B4" s="9"/>
      <c r="C4" s="37"/>
      <c r="D4" s="37"/>
      <c r="E4" s="37"/>
      <c r="F4" s="37"/>
      <c r="G4" s="9"/>
    </row>
    <row r="5" spans="1:8" ht="12.75" customHeight="1">
      <c r="A5" s="12">
        <v>3010</v>
      </c>
      <c r="B5" s="9" t="s">
        <v>8</v>
      </c>
      <c r="C5" s="38">
        <v>33816.67</v>
      </c>
      <c r="D5" s="38">
        <v>45000</v>
      </c>
      <c r="E5" s="38">
        <v>49200</v>
      </c>
      <c r="F5" s="38">
        <v>48000</v>
      </c>
      <c r="G5" s="39"/>
      <c r="H5" s="15"/>
    </row>
    <row r="6" spans="1:8" ht="12.75" customHeight="1">
      <c r="A6" s="12">
        <v>3011</v>
      </c>
      <c r="B6" s="9" t="s">
        <v>9</v>
      </c>
      <c r="C6" s="38"/>
      <c r="D6" s="38"/>
      <c r="E6" s="38"/>
      <c r="F6" s="38"/>
      <c r="G6" s="39"/>
      <c r="H6" s="15"/>
    </row>
    <row r="7" spans="1:8" ht="12.75" customHeight="1">
      <c r="A7" s="12">
        <v>3012</v>
      </c>
      <c r="B7" s="9" t="s">
        <v>10</v>
      </c>
      <c r="C7" s="38"/>
      <c r="D7" s="38"/>
      <c r="E7" s="38"/>
      <c r="F7" s="38"/>
      <c r="G7" s="39"/>
      <c r="H7" s="15"/>
    </row>
    <row r="8" spans="1:8" ht="12.75" customHeight="1">
      <c r="A8" s="12">
        <v>3013</v>
      </c>
      <c r="B8" s="9" t="s">
        <v>11</v>
      </c>
      <c r="C8" s="38"/>
      <c r="D8" s="38"/>
      <c r="E8" s="38"/>
      <c r="F8" s="38"/>
      <c r="G8" s="39"/>
      <c r="H8" s="15"/>
    </row>
    <row r="9" spans="1:8" ht="12.75" customHeight="1">
      <c r="A9" s="12">
        <v>3014</v>
      </c>
      <c r="B9" s="9" t="s">
        <v>12</v>
      </c>
      <c r="C9" s="38"/>
      <c r="D9" s="38"/>
      <c r="E9" s="38"/>
      <c r="F9" s="38"/>
      <c r="G9" s="39"/>
      <c r="H9" s="15"/>
    </row>
    <row r="10" spans="1:8" ht="12.75" customHeight="1">
      <c r="A10" s="12">
        <v>3015</v>
      </c>
      <c r="B10" s="9" t="s">
        <v>13</v>
      </c>
      <c r="C10" s="38"/>
      <c r="D10" s="38"/>
      <c r="E10" s="38"/>
      <c r="F10" s="38"/>
      <c r="G10" s="39"/>
      <c r="H10" s="15"/>
    </row>
    <row r="11" spans="1:8" ht="12.75" customHeight="1">
      <c r="A11" s="12">
        <v>3016</v>
      </c>
      <c r="B11" s="9" t="s">
        <v>14</v>
      </c>
      <c r="C11" s="38"/>
      <c r="D11" s="38"/>
      <c r="E11" s="38"/>
      <c r="F11" s="38"/>
      <c r="G11" s="39"/>
      <c r="H11" s="15"/>
    </row>
    <row r="12" spans="1:8" ht="12.75" customHeight="1">
      <c r="A12" s="12">
        <v>3017</v>
      </c>
      <c r="B12" s="9" t="s">
        <v>148</v>
      </c>
      <c r="C12" s="38"/>
      <c r="D12" s="38"/>
      <c r="E12" s="38"/>
      <c r="F12" s="38"/>
      <c r="G12" s="39"/>
      <c r="H12" s="15"/>
    </row>
    <row r="13" spans="1:8" ht="12.75" customHeight="1">
      <c r="A13" s="12">
        <v>3019</v>
      </c>
      <c r="B13" s="9" t="s">
        <v>149</v>
      </c>
      <c r="C13" s="38"/>
      <c r="D13" s="38"/>
      <c r="E13" s="38"/>
      <c r="F13" s="38"/>
      <c r="G13" s="39"/>
      <c r="H13" s="15"/>
    </row>
    <row r="14" spans="1:8" ht="12.75" customHeight="1">
      <c r="A14" s="12">
        <v>3020</v>
      </c>
      <c r="B14" s="9" t="s">
        <v>17</v>
      </c>
      <c r="C14" s="38"/>
      <c r="D14" s="38"/>
      <c r="E14" s="38"/>
      <c r="F14" s="38"/>
      <c r="G14" s="39"/>
      <c r="H14" s="15"/>
    </row>
    <row r="15" spans="1:8" ht="12.75" customHeight="1">
      <c r="A15" s="12">
        <v>3021</v>
      </c>
      <c r="B15" s="9" t="s">
        <v>18</v>
      </c>
      <c r="C15" s="38"/>
      <c r="D15" s="38"/>
      <c r="E15" s="38"/>
      <c r="F15" s="38"/>
      <c r="G15" s="39"/>
      <c r="H15" s="15"/>
    </row>
    <row r="16" spans="1:8" ht="12.75" customHeight="1">
      <c r="A16" s="12">
        <v>3022</v>
      </c>
      <c r="B16" s="9" t="s">
        <v>19</v>
      </c>
      <c r="C16" s="38"/>
      <c r="D16" s="38"/>
      <c r="E16" s="38"/>
      <c r="F16" s="38"/>
      <c r="G16" s="39"/>
      <c r="H16" s="15"/>
    </row>
    <row r="17" spans="1:8" ht="12.75" customHeight="1">
      <c r="A17" s="12">
        <v>3023</v>
      </c>
      <c r="B17" s="9" t="s">
        <v>20</v>
      </c>
      <c r="C17" s="38"/>
      <c r="D17" s="38"/>
      <c r="E17" s="38"/>
      <c r="F17" s="38"/>
      <c r="G17" s="39"/>
      <c r="H17" s="15"/>
    </row>
    <row r="18" spans="1:8" ht="12.75" customHeight="1">
      <c r="A18" s="12">
        <v>3024</v>
      </c>
      <c r="B18" s="9" t="s">
        <v>21</v>
      </c>
      <c r="C18" s="38">
        <v>1557</v>
      </c>
      <c r="D18" s="38">
        <v>1800</v>
      </c>
      <c r="E18" s="38">
        <v>166</v>
      </c>
      <c r="F18" s="38">
        <v>1500</v>
      </c>
      <c r="G18" s="39"/>
      <c r="H18" s="15"/>
    </row>
    <row r="19" spans="1:8" ht="12.75" customHeight="1">
      <c r="A19" s="12">
        <v>3025</v>
      </c>
      <c r="B19" s="9" t="s">
        <v>22</v>
      </c>
      <c r="C19" s="38"/>
      <c r="D19" s="38"/>
      <c r="E19" s="38"/>
      <c r="F19" s="38"/>
      <c r="G19" s="39"/>
      <c r="H19" s="15"/>
    </row>
    <row r="20" spans="1:8" ht="12.75" customHeight="1">
      <c r="A20" s="12">
        <v>3026</v>
      </c>
      <c r="B20" s="9" t="s">
        <v>150</v>
      </c>
      <c r="C20" s="38"/>
      <c r="D20" s="38"/>
      <c r="E20" s="38"/>
      <c r="F20" s="38"/>
      <c r="G20" s="39"/>
      <c r="H20" s="15"/>
    </row>
    <row r="21" spans="1:8" ht="12.75" customHeight="1">
      <c r="A21" s="12">
        <v>3028</v>
      </c>
      <c r="B21" s="9" t="s">
        <v>24</v>
      </c>
      <c r="C21" s="38"/>
      <c r="D21" s="38"/>
      <c r="E21" s="38"/>
      <c r="F21" s="38"/>
      <c r="G21" s="39"/>
      <c r="H21" s="15"/>
    </row>
    <row r="22" spans="1:8" ht="12.75" customHeight="1">
      <c r="A22" s="12">
        <v>3029</v>
      </c>
      <c r="B22" s="9" t="s">
        <v>151</v>
      </c>
      <c r="C22" s="38"/>
      <c r="D22" s="38"/>
      <c r="E22" s="38">
        <v>1319</v>
      </c>
      <c r="F22" s="38"/>
      <c r="G22" s="39"/>
      <c r="H22" s="15"/>
    </row>
    <row r="23" spans="1:8" ht="12.75" customHeight="1">
      <c r="A23" s="12">
        <v>3030</v>
      </c>
      <c r="B23" s="9" t="s">
        <v>26</v>
      </c>
      <c r="C23" s="38"/>
      <c r="D23" s="38"/>
      <c r="E23" s="38"/>
      <c r="F23" s="38"/>
      <c r="G23" s="39"/>
      <c r="H23" s="15"/>
    </row>
    <row r="24" spans="1:8" ht="12.75" customHeight="1">
      <c r="A24" s="12">
        <v>3040</v>
      </c>
      <c r="B24" s="9" t="s">
        <v>27</v>
      </c>
      <c r="C24" s="38"/>
      <c r="D24" s="38"/>
      <c r="E24" s="38"/>
      <c r="F24" s="38"/>
      <c r="G24" s="39"/>
      <c r="H24" s="15"/>
    </row>
    <row r="25" spans="1:8" ht="12.75" customHeight="1">
      <c r="A25" s="12">
        <v>3050</v>
      </c>
      <c r="B25" s="9" t="s">
        <v>28</v>
      </c>
      <c r="C25" s="38"/>
      <c r="D25" s="38"/>
      <c r="E25" s="38"/>
      <c r="F25" s="38"/>
      <c r="G25" s="39"/>
      <c r="H25" s="15"/>
    </row>
    <row r="26" spans="1:8" ht="12.75" customHeight="1">
      <c r="A26" s="12">
        <v>3051</v>
      </c>
      <c r="B26" s="9" t="s">
        <v>29</v>
      </c>
      <c r="C26" s="38">
        <v>1000</v>
      </c>
      <c r="D26" s="38">
        <v>1500</v>
      </c>
      <c r="E26" s="38">
        <v>20</v>
      </c>
      <c r="F26" s="38"/>
      <c r="G26" s="40"/>
      <c r="H26" s="15"/>
    </row>
    <row r="27" spans="1:8" ht="12.75" customHeight="1">
      <c r="A27" s="12">
        <v>3055</v>
      </c>
      <c r="B27" s="9" t="s">
        <v>30</v>
      </c>
      <c r="C27" s="38"/>
      <c r="D27" s="38"/>
      <c r="E27" s="38"/>
      <c r="F27" s="38"/>
      <c r="G27" s="10"/>
      <c r="H27" s="15"/>
    </row>
    <row r="28" spans="1:8" ht="12.75" customHeight="1">
      <c r="A28" s="12">
        <v>3740</v>
      </c>
      <c r="B28" s="9" t="s">
        <v>31</v>
      </c>
      <c r="C28" s="38">
        <v>-5.85</v>
      </c>
      <c r="D28" s="38"/>
      <c r="E28" s="38"/>
      <c r="F28" s="38"/>
      <c r="G28" s="10"/>
      <c r="H28" s="15"/>
    </row>
    <row r="29" spans="1:8" ht="12.75" customHeight="1">
      <c r="A29" s="8" t="s">
        <v>32</v>
      </c>
      <c r="B29" s="8"/>
      <c r="C29" s="14">
        <f>SUM(C5:C28)</f>
        <v>36367.82</v>
      </c>
      <c r="D29" s="14">
        <f>SUM(D5:D28)</f>
        <v>48300</v>
      </c>
      <c r="E29" s="14">
        <f>SUM(E5:E28)</f>
        <v>50705</v>
      </c>
      <c r="F29" s="14">
        <f>SUM(F5:F28)</f>
        <v>49500</v>
      </c>
      <c r="G29" s="14"/>
    </row>
    <row r="30" spans="1:8" ht="12.75" customHeight="1">
      <c r="A30" s="15"/>
      <c r="B30" s="2"/>
      <c r="C30" s="4"/>
      <c r="D30" s="4"/>
      <c r="E30" s="4"/>
      <c r="F30" s="4"/>
      <c r="G30" s="20"/>
    </row>
    <row r="31" spans="1:8" ht="12.75" customHeight="1">
      <c r="A31" s="16" t="s">
        <v>33</v>
      </c>
      <c r="B31" s="17"/>
      <c r="C31" s="41"/>
      <c r="D31" s="41"/>
      <c r="E31" s="41"/>
      <c r="F31" s="41"/>
      <c r="G31" s="39"/>
    </row>
    <row r="32" spans="1:8" ht="12.75" customHeight="1">
      <c r="A32" s="16">
        <v>3985</v>
      </c>
      <c r="B32" s="19" t="s">
        <v>34</v>
      </c>
      <c r="C32" s="38"/>
      <c r="D32" s="38"/>
      <c r="E32" s="38"/>
      <c r="F32" s="38"/>
      <c r="G32" s="39"/>
    </row>
    <row r="33" spans="1:7" ht="12.75" customHeight="1">
      <c r="A33" s="16">
        <v>3986</v>
      </c>
      <c r="B33" s="19" t="s">
        <v>35</v>
      </c>
      <c r="C33" s="38"/>
      <c r="D33" s="38"/>
      <c r="E33" s="38"/>
      <c r="F33" s="38"/>
      <c r="G33" s="39"/>
    </row>
    <row r="34" spans="1:7" ht="12.75" customHeight="1">
      <c r="A34" s="16">
        <v>3987</v>
      </c>
      <c r="B34" s="19" t="s">
        <v>36</v>
      </c>
      <c r="C34" s="38"/>
      <c r="D34" s="38"/>
      <c r="E34" s="38"/>
      <c r="F34" s="38"/>
      <c r="G34" s="42"/>
    </row>
    <row r="35" spans="1:7" ht="12.75" customHeight="1">
      <c r="A35" s="16">
        <v>3988</v>
      </c>
      <c r="B35" s="19" t="s">
        <v>37</v>
      </c>
      <c r="C35" s="38"/>
      <c r="D35" s="38"/>
      <c r="E35" s="38">
        <v>2630</v>
      </c>
      <c r="F35" s="38"/>
      <c r="G35" s="39"/>
    </row>
    <row r="36" spans="1:7" ht="12.75" customHeight="1">
      <c r="A36" s="12">
        <v>3989</v>
      </c>
      <c r="B36" s="12" t="s">
        <v>38</v>
      </c>
      <c r="C36" s="38"/>
      <c r="D36" s="38"/>
      <c r="E36" s="38"/>
      <c r="F36" s="38"/>
      <c r="G36" s="10"/>
    </row>
    <row r="37" spans="1:7" ht="12.75" customHeight="1">
      <c r="A37" s="12">
        <v>3990</v>
      </c>
      <c r="B37" s="12" t="s">
        <v>39</v>
      </c>
      <c r="C37" s="38"/>
      <c r="D37" s="38"/>
      <c r="E37" s="38"/>
      <c r="F37" s="38"/>
      <c r="G37" s="10"/>
    </row>
    <row r="38" spans="1:7" ht="12.75" customHeight="1">
      <c r="A38" s="8" t="s">
        <v>40</v>
      </c>
      <c r="B38" s="8"/>
      <c r="C38" s="14">
        <f>SUM(C32:C37)</f>
        <v>0</v>
      </c>
      <c r="D38" s="14">
        <f>SUM(D32:D37)</f>
        <v>0</v>
      </c>
      <c r="E38" s="14">
        <f>SUM(E32:E37)</f>
        <v>2630</v>
      </c>
      <c r="F38" s="14">
        <f>SUM(F32:F37)</f>
        <v>0</v>
      </c>
      <c r="G38" s="14"/>
    </row>
    <row r="39" spans="1:7" ht="12.75" customHeight="1">
      <c r="A39" s="15"/>
      <c r="B39" s="2"/>
      <c r="C39" s="4"/>
      <c r="D39" s="4"/>
      <c r="E39" s="4"/>
      <c r="F39" s="4"/>
      <c r="G39" s="20"/>
    </row>
    <row r="40" spans="1:7" ht="12.75" customHeight="1">
      <c r="A40" s="2" t="s">
        <v>41</v>
      </c>
      <c r="B40" s="3"/>
      <c r="C40" s="4">
        <f>SUM(C29,C38)</f>
        <v>36367.82</v>
      </c>
      <c r="D40" s="4">
        <f>SUM(D29,D38)</f>
        <v>48300</v>
      </c>
      <c r="E40" s="4">
        <f>SUM(E29,E38)</f>
        <v>53335</v>
      </c>
      <c r="F40" s="4">
        <f>SUM(F29,F38)</f>
        <v>49500</v>
      </c>
      <c r="G40" s="4"/>
    </row>
    <row r="41" spans="1:7" ht="12.75" customHeight="1">
      <c r="A41" s="2"/>
      <c r="B41" s="3"/>
      <c r="C41" s="4"/>
      <c r="D41" s="4"/>
      <c r="E41" s="4"/>
      <c r="F41" s="4"/>
      <c r="G41" s="4"/>
    </row>
    <row r="42" spans="1:7" ht="12.75" customHeight="1">
      <c r="A42" s="8" t="s">
        <v>42</v>
      </c>
      <c r="B42" s="21"/>
      <c r="C42" s="10"/>
      <c r="D42" s="10"/>
      <c r="E42" s="10"/>
      <c r="F42" s="10"/>
      <c r="G42" s="10"/>
    </row>
    <row r="43" spans="1:7" ht="12.75" customHeight="1">
      <c r="A43" s="8" t="s">
        <v>43</v>
      </c>
      <c r="B43" s="21"/>
      <c r="C43" s="10"/>
      <c r="D43" s="10"/>
      <c r="E43" s="10"/>
      <c r="F43" s="10"/>
      <c r="G43" s="10"/>
    </row>
    <row r="44" spans="1:7" ht="12.75" customHeight="1">
      <c r="A44" s="12">
        <v>4010</v>
      </c>
      <c r="B44" s="9" t="s">
        <v>44</v>
      </c>
      <c r="C44" s="38"/>
      <c r="D44" s="38"/>
      <c r="E44" s="38"/>
      <c r="F44" s="38"/>
      <c r="G44" s="10"/>
    </row>
    <row r="45" spans="1:7" ht="12.75" customHeight="1">
      <c r="A45" s="12">
        <v>4011</v>
      </c>
      <c r="B45" s="9" t="s">
        <v>45</v>
      </c>
      <c r="C45" s="38"/>
      <c r="D45" s="38"/>
      <c r="E45" s="38"/>
      <c r="F45" s="38"/>
      <c r="G45" s="10"/>
    </row>
    <row r="46" spans="1:7" ht="12.75" customHeight="1">
      <c r="A46" s="12">
        <v>4012</v>
      </c>
      <c r="B46" s="9" t="s">
        <v>46</v>
      </c>
      <c r="C46" s="38"/>
      <c r="D46" s="38"/>
      <c r="E46" s="38"/>
      <c r="F46" s="38"/>
      <c r="G46" s="10"/>
    </row>
    <row r="47" spans="1:7" ht="12.75" customHeight="1">
      <c r="A47" s="12">
        <v>4019</v>
      </c>
      <c r="B47" s="9" t="s">
        <v>47</v>
      </c>
      <c r="C47" s="38"/>
      <c r="D47" s="38"/>
      <c r="E47" s="38"/>
      <c r="F47" s="38"/>
      <c r="G47" s="10"/>
    </row>
    <row r="48" spans="1:7" ht="12.75" customHeight="1">
      <c r="A48" s="12">
        <v>4055</v>
      </c>
      <c r="B48" s="9" t="s">
        <v>48</v>
      </c>
      <c r="C48" s="38"/>
      <c r="D48" s="38"/>
      <c r="E48" s="38"/>
      <c r="F48" s="38"/>
      <c r="G48" s="10"/>
    </row>
    <row r="49" spans="1:8" ht="12.75" customHeight="1">
      <c r="A49" s="8" t="s">
        <v>49</v>
      </c>
      <c r="B49" s="21"/>
      <c r="C49" s="43">
        <f>SUM(C44:C48)</f>
        <v>0</v>
      </c>
      <c r="D49" s="43">
        <f>SUM(D44:D48)</f>
        <v>0</v>
      </c>
      <c r="E49" s="43">
        <f>SUM(E44:E48)</f>
        <v>0</v>
      </c>
      <c r="F49" s="43">
        <f>SUM(F44:F48)</f>
        <v>0</v>
      </c>
      <c r="G49" s="43"/>
    </row>
    <row r="50" spans="1:8" ht="12.75" customHeight="1">
      <c r="A50" s="2"/>
      <c r="B50" s="3"/>
      <c r="C50" s="4"/>
      <c r="D50" s="4"/>
      <c r="E50" s="4"/>
      <c r="F50" s="4"/>
      <c r="G50" s="20"/>
    </row>
    <row r="51" spans="1:8" ht="12.75" customHeight="1">
      <c r="A51" s="3" t="s">
        <v>50</v>
      </c>
      <c r="B51" s="3"/>
      <c r="C51" s="4">
        <f>SUM(C40,C49)</f>
        <v>36367.82</v>
      </c>
      <c r="D51" s="4">
        <f>SUM(D40,D49)</f>
        <v>48300</v>
      </c>
      <c r="E51" s="4">
        <f>SUM(E40,E49)</f>
        <v>53335</v>
      </c>
      <c r="F51" s="4">
        <f>SUM(F40,F49)</f>
        <v>49500</v>
      </c>
      <c r="G51" s="4"/>
    </row>
    <row r="52" spans="1:8" ht="12.75" customHeight="1">
      <c r="A52" s="5" t="s">
        <v>1</v>
      </c>
      <c r="B52" s="6"/>
      <c r="C52" s="7" t="s">
        <v>2</v>
      </c>
      <c r="D52" s="7" t="s">
        <v>3</v>
      </c>
      <c r="E52" s="7" t="s">
        <v>4</v>
      </c>
      <c r="F52" s="7" t="s">
        <v>5</v>
      </c>
      <c r="G52" s="6"/>
    </row>
    <row r="53" spans="1:8" ht="12.75" customHeight="1">
      <c r="A53" s="8" t="s">
        <v>51</v>
      </c>
      <c r="B53" s="21"/>
      <c r="C53" s="10"/>
      <c r="D53" s="10"/>
      <c r="E53" s="38"/>
      <c r="F53" s="38"/>
      <c r="G53" s="9"/>
    </row>
    <row r="54" spans="1:8" ht="12.75" customHeight="1">
      <c r="A54" s="12">
        <v>5011</v>
      </c>
      <c r="B54" s="9" t="s">
        <v>52</v>
      </c>
      <c r="C54" s="38"/>
      <c r="D54" s="38"/>
      <c r="E54" s="38"/>
      <c r="F54" s="38"/>
      <c r="G54" s="34"/>
      <c r="H54" s="15"/>
    </row>
    <row r="55" spans="1:8" ht="12.75" customHeight="1">
      <c r="A55" s="12">
        <v>5012</v>
      </c>
      <c r="B55" s="9" t="s">
        <v>54</v>
      </c>
      <c r="C55" s="38"/>
      <c r="D55" s="38"/>
      <c r="E55" s="38"/>
      <c r="F55" s="38"/>
      <c r="G55" s="34"/>
      <c r="H55" s="15"/>
    </row>
    <row r="56" spans="1:8" ht="12.75" customHeight="1">
      <c r="A56" s="12">
        <v>5013</v>
      </c>
      <c r="B56" s="9" t="s">
        <v>55</v>
      </c>
      <c r="C56" s="38">
        <v>-876</v>
      </c>
      <c r="D56" s="38">
        <v>-900</v>
      </c>
      <c r="E56" s="38"/>
      <c r="F56" s="38">
        <v>-950</v>
      </c>
      <c r="G56" s="34"/>
      <c r="H56" s="15"/>
    </row>
    <row r="57" spans="1:8" ht="12.75" customHeight="1">
      <c r="A57" s="12">
        <v>5014</v>
      </c>
      <c r="B57" s="9" t="s">
        <v>56</v>
      </c>
      <c r="C57" s="38">
        <v>-8850</v>
      </c>
      <c r="D57" s="38">
        <v>-8850</v>
      </c>
      <c r="E57" s="38">
        <v>-9050</v>
      </c>
      <c r="F57" s="38">
        <v>-9000</v>
      </c>
      <c r="G57" s="34"/>
      <c r="H57" s="15"/>
    </row>
    <row r="58" spans="1:8" ht="12.75" customHeight="1">
      <c r="A58" s="12">
        <v>5050</v>
      </c>
      <c r="B58" s="9" t="s">
        <v>57</v>
      </c>
      <c r="C58" s="38"/>
      <c r="D58" s="38"/>
      <c r="E58" s="38"/>
      <c r="F58" s="38"/>
      <c r="G58" s="34"/>
      <c r="H58" s="15"/>
    </row>
    <row r="59" spans="1:8" ht="12.75" customHeight="1">
      <c r="A59" s="12">
        <v>5060</v>
      </c>
      <c r="B59" s="9" t="s">
        <v>58</v>
      </c>
      <c r="C59" s="38"/>
      <c r="D59" s="38"/>
      <c r="E59" s="38"/>
      <c r="F59" s="38"/>
      <c r="G59" s="34"/>
      <c r="H59" s="15"/>
    </row>
    <row r="60" spans="1:8" ht="12.75" customHeight="1">
      <c r="A60" s="12">
        <v>5070</v>
      </c>
      <c r="B60" s="9" t="s">
        <v>59</v>
      </c>
      <c r="C60" s="38"/>
      <c r="D60" s="38"/>
      <c r="E60" s="38"/>
      <c r="F60" s="38"/>
      <c r="G60" s="34"/>
      <c r="H60" s="15"/>
    </row>
    <row r="61" spans="1:8" ht="12.75" customHeight="1">
      <c r="A61" s="12">
        <v>5080</v>
      </c>
      <c r="B61" s="9" t="s">
        <v>60</v>
      </c>
      <c r="C61" s="38"/>
      <c r="D61" s="38"/>
      <c r="E61" s="38"/>
      <c r="F61" s="38"/>
      <c r="G61" s="34"/>
      <c r="H61" s="15"/>
    </row>
    <row r="62" spans="1:8" ht="12.75" customHeight="1">
      <c r="A62" s="12">
        <v>5090</v>
      </c>
      <c r="B62" s="9" t="s">
        <v>61</v>
      </c>
      <c r="C62" s="38"/>
      <c r="D62" s="38"/>
      <c r="E62" s="38"/>
      <c r="F62" s="38"/>
      <c r="G62" s="34"/>
      <c r="H62" s="15"/>
    </row>
    <row r="63" spans="1:8" ht="12.75" customHeight="1">
      <c r="A63" s="12">
        <v>5160</v>
      </c>
      <c r="B63" s="9" t="s">
        <v>62</v>
      </c>
      <c r="C63" s="38"/>
      <c r="D63" s="38"/>
      <c r="E63" s="38"/>
      <c r="F63" s="38"/>
      <c r="G63" s="34"/>
      <c r="H63" s="15"/>
    </row>
    <row r="64" spans="1:8" ht="12.75" customHeight="1">
      <c r="A64" s="12">
        <v>5210</v>
      </c>
      <c r="B64" s="9" t="s">
        <v>63</v>
      </c>
      <c r="C64" s="38"/>
      <c r="D64" s="38"/>
      <c r="E64" s="38"/>
      <c r="F64" s="38"/>
      <c r="G64" s="44"/>
      <c r="H64" s="15"/>
    </row>
    <row r="65" spans="1:8" ht="12.75" customHeight="1">
      <c r="A65" s="12">
        <v>5220</v>
      </c>
      <c r="B65" s="9" t="s">
        <v>64</v>
      </c>
      <c r="C65" s="38"/>
      <c r="D65" s="38"/>
      <c r="E65" s="38"/>
      <c r="F65" s="38"/>
      <c r="G65" s="44"/>
      <c r="H65" s="15"/>
    </row>
    <row r="66" spans="1:8" ht="12.75" customHeight="1">
      <c r="A66" s="12">
        <v>5290</v>
      </c>
      <c r="B66" s="9" t="s">
        <v>65</v>
      </c>
      <c r="C66" s="38"/>
      <c r="D66" s="38"/>
      <c r="E66" s="38"/>
      <c r="F66" s="38"/>
      <c r="G66" s="34"/>
      <c r="H66" s="15"/>
    </row>
    <row r="67" spans="1:8" ht="12.75" customHeight="1">
      <c r="A67" s="12">
        <v>5310</v>
      </c>
      <c r="B67" s="9" t="s">
        <v>66</v>
      </c>
      <c r="C67" s="38"/>
      <c r="D67" s="38"/>
      <c r="E67" s="38"/>
      <c r="F67" s="38"/>
      <c r="G67" s="34"/>
      <c r="H67" s="15"/>
    </row>
    <row r="68" spans="1:8" ht="12.75" customHeight="1">
      <c r="A68" s="12">
        <v>5410</v>
      </c>
      <c r="B68" s="9" t="s">
        <v>67</v>
      </c>
      <c r="C68" s="38"/>
      <c r="D68" s="38"/>
      <c r="E68" s="38"/>
      <c r="F68" s="38"/>
      <c r="G68" s="34"/>
      <c r="H68" s="15"/>
    </row>
    <row r="69" spans="1:8" ht="12.75" customHeight="1">
      <c r="A69" s="12">
        <v>5422</v>
      </c>
      <c r="B69" s="9" t="s">
        <v>68</v>
      </c>
      <c r="C69" s="38"/>
      <c r="D69" s="38"/>
      <c r="E69" s="38"/>
      <c r="F69" s="38"/>
      <c r="G69" s="34"/>
      <c r="H69" s="15"/>
    </row>
    <row r="70" spans="1:8" ht="12.75" customHeight="1">
      <c r="A70" s="12">
        <v>5460</v>
      </c>
      <c r="B70" s="9" t="s">
        <v>69</v>
      </c>
      <c r="C70" s="38"/>
      <c r="D70" s="38"/>
      <c r="E70" s="38"/>
      <c r="F70" s="38"/>
      <c r="G70" s="34"/>
      <c r="H70" s="15"/>
    </row>
    <row r="71" spans="1:8" ht="12.75" customHeight="1">
      <c r="A71" s="12">
        <v>5461</v>
      </c>
      <c r="B71" s="9" t="s">
        <v>70</v>
      </c>
      <c r="C71" s="38">
        <v>-13650</v>
      </c>
      <c r="D71" s="38">
        <v>-13650</v>
      </c>
      <c r="E71" s="38">
        <v>-10500</v>
      </c>
      <c r="F71" s="38">
        <v>0</v>
      </c>
      <c r="G71" s="34"/>
      <c r="H71" s="15"/>
    </row>
    <row r="72" spans="1:8" ht="12.75" customHeight="1">
      <c r="A72" s="12">
        <v>5469</v>
      </c>
      <c r="B72" s="9" t="s">
        <v>71</v>
      </c>
      <c r="C72" s="38"/>
      <c r="D72" s="38"/>
      <c r="E72" s="38"/>
      <c r="F72" s="38"/>
      <c r="G72" s="34"/>
      <c r="H72" s="15"/>
    </row>
    <row r="73" spans="1:8" ht="12.75" customHeight="1">
      <c r="A73" s="12">
        <v>5471</v>
      </c>
      <c r="B73" s="9" t="s">
        <v>72</v>
      </c>
      <c r="C73" s="38"/>
      <c r="D73" s="38"/>
      <c r="E73" s="38"/>
      <c r="F73" s="38"/>
      <c r="G73" s="34"/>
      <c r="H73" s="15"/>
    </row>
    <row r="74" spans="1:8" ht="12.75" customHeight="1">
      <c r="A74" s="12">
        <v>5472</v>
      </c>
      <c r="B74" s="9" t="s">
        <v>73</v>
      </c>
      <c r="C74" s="38"/>
      <c r="D74" s="38"/>
      <c r="E74" s="38"/>
      <c r="F74" s="38"/>
      <c r="G74" s="34"/>
      <c r="H74" s="15"/>
    </row>
    <row r="75" spans="1:8" ht="12.75" customHeight="1">
      <c r="A75" s="12">
        <v>5500</v>
      </c>
      <c r="B75" s="9" t="s">
        <v>74</v>
      </c>
      <c r="C75" s="38"/>
      <c r="D75" s="38"/>
      <c r="E75" s="38"/>
      <c r="F75" s="38"/>
      <c r="G75" s="34"/>
      <c r="H75" s="15"/>
    </row>
    <row r="76" spans="1:8" ht="12.75" customHeight="1">
      <c r="A76" s="12">
        <v>5611</v>
      </c>
      <c r="B76" s="9" t="s">
        <v>75</v>
      </c>
      <c r="C76" s="38"/>
      <c r="D76" s="38"/>
      <c r="E76" s="38"/>
      <c r="F76" s="38"/>
      <c r="G76" s="34"/>
      <c r="H76" s="15"/>
    </row>
    <row r="77" spans="1:8" ht="12.75" customHeight="1">
      <c r="A77" s="12">
        <v>5800</v>
      </c>
      <c r="B77" s="9" t="s">
        <v>76</v>
      </c>
      <c r="C77" s="38"/>
      <c r="D77" s="38"/>
      <c r="E77" s="38"/>
      <c r="F77" s="38"/>
      <c r="G77" s="34"/>
      <c r="H77" s="15"/>
    </row>
    <row r="78" spans="1:8" ht="12.75" customHeight="1">
      <c r="A78" s="12">
        <v>5801</v>
      </c>
      <c r="B78" s="9" t="s">
        <v>77</v>
      </c>
      <c r="C78" s="38"/>
      <c r="D78" s="38"/>
      <c r="E78" s="38"/>
      <c r="F78" s="38"/>
      <c r="G78" s="9"/>
    </row>
    <row r="79" spans="1:8" ht="12.75" customHeight="1">
      <c r="A79" s="12">
        <v>5802</v>
      </c>
      <c r="B79" s="9" t="s">
        <v>78</v>
      </c>
      <c r="C79" s="38"/>
      <c r="D79" s="38"/>
      <c r="E79" s="38"/>
      <c r="F79" s="38"/>
      <c r="G79" s="34"/>
      <c r="H79" s="15"/>
    </row>
    <row r="80" spans="1:8" ht="12.75" customHeight="1">
      <c r="A80" s="12">
        <v>5803</v>
      </c>
      <c r="B80" s="9" t="s">
        <v>79</v>
      </c>
      <c r="C80" s="38"/>
      <c r="D80" s="38"/>
      <c r="E80" s="38"/>
      <c r="F80" s="38"/>
      <c r="G80" s="34"/>
      <c r="H80" s="15"/>
    </row>
    <row r="81" spans="1:8" ht="12.75" customHeight="1">
      <c r="A81" s="12">
        <v>5804</v>
      </c>
      <c r="B81" s="9" t="s">
        <v>80</v>
      </c>
      <c r="C81" s="38"/>
      <c r="D81" s="38"/>
      <c r="E81" s="38"/>
      <c r="F81" s="38"/>
      <c r="G81" s="34"/>
      <c r="H81" s="15"/>
    </row>
    <row r="82" spans="1:8" ht="12.75" customHeight="1">
      <c r="A82" s="12">
        <v>5805</v>
      </c>
      <c r="B82" s="9" t="s">
        <v>81</v>
      </c>
      <c r="C82" s="38"/>
      <c r="D82" s="38"/>
      <c r="E82" s="38"/>
      <c r="F82" s="38"/>
      <c r="G82" s="34"/>
      <c r="H82" s="15"/>
    </row>
    <row r="83" spans="1:8" ht="12.75" customHeight="1">
      <c r="A83" s="12">
        <v>5806</v>
      </c>
      <c r="B83" s="9" t="s">
        <v>82</v>
      </c>
      <c r="C83" s="38">
        <v>-370</v>
      </c>
      <c r="D83" s="38">
        <v>-500</v>
      </c>
      <c r="E83" s="38"/>
      <c r="F83" s="38">
        <v>-500</v>
      </c>
      <c r="G83" s="34"/>
      <c r="H83" s="15"/>
    </row>
    <row r="84" spans="1:8" ht="12.75" customHeight="1">
      <c r="A84" s="12">
        <v>5807</v>
      </c>
      <c r="B84" s="9" t="s">
        <v>83</v>
      </c>
      <c r="C84" s="38"/>
      <c r="D84" s="38"/>
      <c r="E84" s="38"/>
      <c r="F84" s="38"/>
      <c r="G84" s="34"/>
      <c r="H84" s="15"/>
    </row>
    <row r="85" spans="1:8" ht="12.75" customHeight="1">
      <c r="A85" s="12">
        <v>5810</v>
      </c>
      <c r="B85" s="9" t="s">
        <v>84</v>
      </c>
      <c r="C85" s="38"/>
      <c r="D85" s="38"/>
      <c r="E85" s="38"/>
      <c r="F85" s="38"/>
      <c r="G85" s="34"/>
      <c r="H85" s="15"/>
    </row>
    <row r="86" spans="1:8" ht="12.75" customHeight="1">
      <c r="A86" s="12">
        <v>5831</v>
      </c>
      <c r="B86" s="9" t="s">
        <v>85</v>
      </c>
      <c r="C86" s="38"/>
      <c r="D86" s="38"/>
      <c r="E86" s="38"/>
      <c r="F86" s="38"/>
      <c r="G86" s="34"/>
      <c r="H86" s="15"/>
    </row>
    <row r="87" spans="1:8" ht="12.75" customHeight="1">
      <c r="A87" s="12">
        <v>5910</v>
      </c>
      <c r="B87" s="9" t="s">
        <v>86</v>
      </c>
      <c r="C87" s="38"/>
      <c r="D87" s="38"/>
      <c r="E87" s="38"/>
      <c r="F87" s="38"/>
      <c r="G87" s="34"/>
      <c r="H87" s="15"/>
    </row>
    <row r="88" spans="1:8" ht="12.75" customHeight="1">
      <c r="A88" s="12">
        <v>5931</v>
      </c>
      <c r="B88" s="9" t="s">
        <v>87</v>
      </c>
      <c r="C88" s="38">
        <v>-186</v>
      </c>
      <c r="D88" s="38">
        <v>-200</v>
      </c>
      <c r="E88" s="38">
        <f>-(3267+458)</f>
        <v>-3725</v>
      </c>
      <c r="F88" s="38">
        <v>-400</v>
      </c>
      <c r="G88" s="34" t="s">
        <v>152</v>
      </c>
      <c r="H88" s="15"/>
    </row>
    <row r="89" spans="1:8" ht="12.75" customHeight="1">
      <c r="A89" s="12">
        <v>5933</v>
      </c>
      <c r="B89" s="9" t="s">
        <v>88</v>
      </c>
      <c r="C89" s="38">
        <v>-1000</v>
      </c>
      <c r="D89" s="38">
        <v>-1100</v>
      </c>
      <c r="E89" s="38">
        <v>-2400</v>
      </c>
      <c r="F89" s="38">
        <v>-1100</v>
      </c>
      <c r="G89" s="34"/>
      <c r="H89" s="15"/>
    </row>
    <row r="90" spans="1:8" ht="12.75" customHeight="1">
      <c r="A90" s="12">
        <v>5934</v>
      </c>
      <c r="B90" s="9" t="s">
        <v>89</v>
      </c>
      <c r="C90" s="38">
        <v>-188</v>
      </c>
      <c r="D90" s="38">
        <v>-200</v>
      </c>
      <c r="E90" s="38"/>
      <c r="F90" s="38"/>
      <c r="H90" s="15"/>
    </row>
    <row r="91" spans="1:8" ht="12.75" customHeight="1">
      <c r="A91" s="12">
        <v>5935</v>
      </c>
      <c r="B91" s="9" t="s">
        <v>90</v>
      </c>
      <c r="C91" s="38">
        <v>-30</v>
      </c>
      <c r="D91" s="38"/>
      <c r="E91" s="38">
        <f>-(1154+500)</f>
        <v>-1654</v>
      </c>
      <c r="F91" s="38"/>
      <c r="G91" s="45" t="s">
        <v>153</v>
      </c>
      <c r="H91" s="15">
        <v>-500</v>
      </c>
    </row>
    <row r="92" spans="1:8" ht="12.75" customHeight="1">
      <c r="A92" s="12">
        <v>5936</v>
      </c>
      <c r="B92" s="9" t="s">
        <v>91</v>
      </c>
      <c r="C92" s="38">
        <v>-418</v>
      </c>
      <c r="D92" s="38"/>
      <c r="E92" s="38"/>
      <c r="F92" s="38"/>
      <c r="G92" s="34"/>
      <c r="H92" s="15"/>
    </row>
    <row r="93" spans="1:8" ht="12.75" customHeight="1">
      <c r="A93" s="12">
        <v>5943</v>
      </c>
      <c r="B93" s="9" t="s">
        <v>92</v>
      </c>
      <c r="C93" s="38">
        <v>-3483.76</v>
      </c>
      <c r="D93" s="38">
        <v>-3500</v>
      </c>
      <c r="E93" s="38">
        <v>-6315.35</v>
      </c>
      <c r="F93" s="38">
        <v>-3500</v>
      </c>
      <c r="G93" s="34" t="s">
        <v>154</v>
      </c>
      <c r="H93" s="15"/>
    </row>
    <row r="94" spans="1:8" ht="12.75" customHeight="1">
      <c r="A94" s="5" t="s">
        <v>1</v>
      </c>
      <c r="B94" s="6"/>
      <c r="C94" s="7" t="s">
        <v>2</v>
      </c>
      <c r="D94" s="7" t="s">
        <v>3</v>
      </c>
      <c r="E94" s="7" t="s">
        <v>4</v>
      </c>
      <c r="F94" s="7" t="s">
        <v>5</v>
      </c>
      <c r="G94" s="6"/>
    </row>
    <row r="95" spans="1:8" ht="12.75" customHeight="1">
      <c r="A95" s="12">
        <v>5945</v>
      </c>
      <c r="B95" s="9" t="s">
        <v>93</v>
      </c>
      <c r="C95" s="38">
        <v>-1006.51</v>
      </c>
      <c r="D95" s="38">
        <v>-1100</v>
      </c>
      <c r="E95" s="38"/>
      <c r="F95" s="38"/>
      <c r="G95" s="9"/>
    </row>
    <row r="96" spans="1:8" ht="12.75" customHeight="1">
      <c r="A96" s="12">
        <v>6041</v>
      </c>
      <c r="B96" s="9" t="s">
        <v>94</v>
      </c>
      <c r="C96" s="38"/>
      <c r="D96" s="38"/>
      <c r="E96" s="38"/>
      <c r="F96" s="38"/>
      <c r="G96" s="9"/>
    </row>
    <row r="97" spans="1:8" ht="12.75" customHeight="1">
      <c r="A97" s="12">
        <v>6043</v>
      </c>
      <c r="B97" s="9" t="s">
        <v>95</v>
      </c>
      <c r="C97" s="38"/>
      <c r="D97" s="38"/>
      <c r="E97" s="38"/>
      <c r="F97" s="38"/>
      <c r="G97" s="9"/>
    </row>
    <row r="98" spans="1:8" ht="12.75" customHeight="1">
      <c r="A98" s="12">
        <v>6072</v>
      </c>
      <c r="B98" s="9" t="s">
        <v>96</v>
      </c>
      <c r="C98" s="38"/>
      <c r="D98" s="38"/>
      <c r="E98" s="38"/>
      <c r="F98" s="38"/>
      <c r="G98" s="9"/>
    </row>
    <row r="99" spans="1:8" ht="12.75" customHeight="1">
      <c r="A99" s="12">
        <v>6110</v>
      </c>
      <c r="B99" s="9" t="s">
        <v>97</v>
      </c>
      <c r="C99" s="38">
        <v>-423.75</v>
      </c>
      <c r="D99" s="38"/>
      <c r="E99" s="38"/>
      <c r="F99" s="38">
        <v>-1000</v>
      </c>
      <c r="G99" s="9"/>
    </row>
    <row r="100" spans="1:8" ht="12.75" customHeight="1">
      <c r="A100" s="12">
        <v>6150</v>
      </c>
      <c r="B100" s="9" t="s">
        <v>98</v>
      </c>
      <c r="C100" s="38"/>
      <c r="D100" s="38"/>
      <c r="E100" s="38"/>
      <c r="F100" s="38"/>
      <c r="G100" s="9"/>
    </row>
    <row r="101" spans="1:8" ht="12.75" customHeight="1">
      <c r="A101" s="12">
        <v>6212</v>
      </c>
      <c r="B101" s="9" t="s">
        <v>99</v>
      </c>
      <c r="C101" s="38"/>
      <c r="D101" s="38"/>
      <c r="E101" s="38"/>
      <c r="F101" s="38"/>
      <c r="G101" s="9"/>
    </row>
    <row r="102" spans="1:8" ht="12.75" customHeight="1">
      <c r="A102" s="12">
        <v>6220</v>
      </c>
      <c r="B102" s="9" t="s">
        <v>100</v>
      </c>
      <c r="C102" s="38"/>
      <c r="D102" s="38"/>
      <c r="E102" s="38"/>
      <c r="F102" s="38"/>
      <c r="G102" s="9"/>
    </row>
    <row r="103" spans="1:8" ht="12.75" customHeight="1">
      <c r="A103" s="12">
        <v>6250</v>
      </c>
      <c r="B103" s="9" t="s">
        <v>101</v>
      </c>
      <c r="C103" s="38"/>
      <c r="D103" s="38"/>
      <c r="E103" s="38">
        <v>-137</v>
      </c>
      <c r="F103" s="38"/>
      <c r="G103" s="9"/>
    </row>
    <row r="104" spans="1:8" ht="12.75" customHeight="1">
      <c r="A104" s="12">
        <v>6310</v>
      </c>
      <c r="B104" s="9" t="s">
        <v>102</v>
      </c>
      <c r="C104" s="38">
        <v>-3641</v>
      </c>
      <c r="D104" s="38">
        <v>-3600</v>
      </c>
      <c r="E104" s="38">
        <f>-(1677.5+2554)</f>
        <v>-4231.5</v>
      </c>
      <c r="F104" s="38">
        <f>E104</f>
        <v>-4231.5</v>
      </c>
      <c r="G104" s="9" t="s">
        <v>155</v>
      </c>
    </row>
    <row r="105" spans="1:8" ht="12.75" customHeight="1">
      <c r="A105" s="12">
        <v>6411</v>
      </c>
      <c r="B105" s="9" t="s">
        <v>103</v>
      </c>
      <c r="C105" s="38"/>
      <c r="D105" s="38"/>
      <c r="E105" s="38"/>
      <c r="F105" s="38"/>
      <c r="G105" s="9"/>
    </row>
    <row r="106" spans="1:8" ht="12.75" customHeight="1">
      <c r="A106" s="12">
        <v>6412</v>
      </c>
      <c r="B106" s="9" t="s">
        <v>104</v>
      </c>
      <c r="C106" s="38"/>
      <c r="D106" s="38"/>
      <c r="E106" s="38"/>
      <c r="F106" s="38"/>
      <c r="G106" s="9"/>
    </row>
    <row r="107" spans="1:8" ht="12.75" customHeight="1">
      <c r="A107" s="12">
        <v>6413</v>
      </c>
      <c r="B107" s="9" t="s">
        <v>105</v>
      </c>
      <c r="C107" s="38"/>
      <c r="D107" s="38"/>
      <c r="E107" s="38"/>
      <c r="F107" s="38"/>
      <c r="G107" s="9"/>
    </row>
    <row r="108" spans="1:8" ht="12.75" customHeight="1">
      <c r="A108" s="12">
        <v>6423</v>
      </c>
      <c r="B108" s="9" t="s">
        <v>106</v>
      </c>
      <c r="C108" s="38"/>
      <c r="D108" s="38"/>
      <c r="E108" s="38"/>
      <c r="F108" s="38"/>
      <c r="G108" s="9"/>
    </row>
    <row r="109" spans="1:8" ht="12.75" customHeight="1">
      <c r="A109" s="12">
        <v>6520</v>
      </c>
      <c r="B109" s="9" t="s">
        <v>107</v>
      </c>
      <c r="C109" s="38"/>
      <c r="D109" s="38"/>
      <c r="E109" s="38"/>
      <c r="F109" s="38"/>
      <c r="G109" s="9"/>
    </row>
    <row r="110" spans="1:8" ht="12.75" customHeight="1">
      <c r="A110" s="12">
        <v>6531</v>
      </c>
      <c r="B110" s="9" t="s">
        <v>108</v>
      </c>
      <c r="C110" s="38"/>
      <c r="D110" s="38"/>
      <c r="E110" s="38"/>
      <c r="F110" s="38"/>
      <c r="G110" s="9"/>
    </row>
    <row r="111" spans="1:8" ht="12.75" customHeight="1">
      <c r="A111" s="12">
        <v>6570</v>
      </c>
      <c r="B111" s="9" t="s">
        <v>109</v>
      </c>
      <c r="C111" s="38">
        <v>-4585.34</v>
      </c>
      <c r="D111" s="38">
        <v>-4000</v>
      </c>
      <c r="E111" s="38">
        <v>-2559</v>
      </c>
      <c r="F111" s="38">
        <v>-2500</v>
      </c>
      <c r="G111" s="46"/>
    </row>
    <row r="112" spans="1:8" ht="12.75" customHeight="1">
      <c r="A112" s="12">
        <v>6590</v>
      </c>
      <c r="B112" s="9" t="s">
        <v>110</v>
      </c>
      <c r="C112" s="38">
        <v>-4334</v>
      </c>
      <c r="D112" s="38">
        <v>-4000</v>
      </c>
      <c r="E112" s="38">
        <f>-(1935+399+1800)</f>
        <v>-4134</v>
      </c>
      <c r="F112" s="38">
        <f>-(1935+399+1800+17400)</f>
        <v>-21534</v>
      </c>
      <c r="G112" s="9" t="s">
        <v>156</v>
      </c>
      <c r="H112" s="86" t="s">
        <v>218</v>
      </c>
    </row>
    <row r="113" spans="1:7" ht="12.75" customHeight="1">
      <c r="A113" s="12">
        <v>6970</v>
      </c>
      <c r="B113" s="9" t="s">
        <v>111</v>
      </c>
      <c r="C113" s="38"/>
      <c r="D113" s="38"/>
      <c r="E113" s="38"/>
      <c r="F113" s="38"/>
      <c r="G113" s="9"/>
    </row>
    <row r="114" spans="1:7" ht="12.75" customHeight="1">
      <c r="A114" s="12">
        <v>6971</v>
      </c>
      <c r="B114" s="9" t="s">
        <v>112</v>
      </c>
      <c r="C114" s="38"/>
      <c r="D114" s="38"/>
      <c r="E114" s="38"/>
      <c r="F114" s="38"/>
      <c r="G114" s="9"/>
    </row>
    <row r="115" spans="1:7" ht="12.75" customHeight="1">
      <c r="A115" s="12">
        <v>6972</v>
      </c>
      <c r="B115" s="9" t="s">
        <v>113</v>
      </c>
      <c r="C115" s="38"/>
      <c r="D115" s="38"/>
      <c r="E115" s="38"/>
      <c r="F115" s="38"/>
      <c r="G115" s="9"/>
    </row>
    <row r="116" spans="1:7" ht="12.75" customHeight="1">
      <c r="A116" s="12">
        <v>6973</v>
      </c>
      <c r="B116" s="9" t="s">
        <v>114</v>
      </c>
      <c r="C116" s="38"/>
      <c r="D116" s="38"/>
      <c r="E116" s="38"/>
      <c r="F116" s="38"/>
      <c r="G116" s="9"/>
    </row>
    <row r="117" spans="1:7" ht="12.75" customHeight="1">
      <c r="A117" s="12">
        <v>6990</v>
      </c>
      <c r="B117" s="9" t="s">
        <v>115</v>
      </c>
      <c r="C117" s="38"/>
      <c r="D117" s="38"/>
      <c r="E117" s="38"/>
      <c r="F117" s="38"/>
      <c r="G117" s="9"/>
    </row>
    <row r="118" spans="1:7" ht="12.75" customHeight="1">
      <c r="A118" s="12">
        <v>6995</v>
      </c>
      <c r="B118" s="9" t="s">
        <v>116</v>
      </c>
      <c r="C118" s="47">
        <v>-1016.8</v>
      </c>
      <c r="D118" s="38"/>
      <c r="E118" s="38">
        <v>-829.45</v>
      </c>
      <c r="F118" s="38">
        <v>-1000</v>
      </c>
      <c r="G118" s="9"/>
    </row>
    <row r="119" spans="1:7" ht="12.75" customHeight="1">
      <c r="A119" s="23">
        <v>6996</v>
      </c>
      <c r="B119" s="48" t="s">
        <v>157</v>
      </c>
      <c r="C119" s="49"/>
      <c r="D119" s="50"/>
      <c r="E119" s="50"/>
      <c r="F119" s="50"/>
    </row>
    <row r="120" spans="1:7" ht="12.75" customHeight="1">
      <c r="A120" s="21" t="s">
        <v>118</v>
      </c>
      <c r="B120" s="9"/>
      <c r="C120" s="51">
        <f>SUM(C54:C93,C95:C118)</f>
        <v>-44059.16</v>
      </c>
      <c r="D120" s="52">
        <f>SUM(D54:D93,D95:D119)</f>
        <v>-41600</v>
      </c>
      <c r="E120" s="52">
        <f>SUM(E54:E93,E95:E119)</f>
        <v>-45535.299999999996</v>
      </c>
      <c r="F120" s="52">
        <f>SUM(F54:F93,F95:F119)</f>
        <v>-45715.5</v>
      </c>
      <c r="G120" s="9"/>
    </row>
    <row r="121" spans="1:7" ht="12.75" customHeight="1">
      <c r="A121" s="15"/>
      <c r="C121" s="20"/>
      <c r="D121" s="20"/>
      <c r="E121" s="20"/>
      <c r="F121" s="20"/>
    </row>
    <row r="122" spans="1:7" ht="12.75" customHeight="1">
      <c r="A122" s="8" t="s">
        <v>119</v>
      </c>
      <c r="B122" s="9"/>
      <c r="C122" s="10"/>
      <c r="D122" s="10"/>
      <c r="E122" s="10"/>
      <c r="F122" s="10"/>
      <c r="G122" s="9"/>
    </row>
    <row r="123" spans="1:7" ht="12.75" customHeight="1">
      <c r="A123" s="12">
        <v>7510</v>
      </c>
      <c r="B123" s="9" t="s">
        <v>120</v>
      </c>
      <c r="C123" s="38">
        <v>-51</v>
      </c>
      <c r="D123" s="38">
        <v>0</v>
      </c>
      <c r="E123" s="38"/>
      <c r="F123" s="38"/>
      <c r="G123" s="9"/>
    </row>
    <row r="124" spans="1:7" ht="12.75" customHeight="1">
      <c r="A124" s="12">
        <v>7511</v>
      </c>
      <c r="B124" s="9" t="s">
        <v>121</v>
      </c>
      <c r="C124" s="38">
        <v>0</v>
      </c>
      <c r="D124" s="38"/>
      <c r="E124" s="38"/>
      <c r="F124" s="38"/>
      <c r="G124" s="9"/>
    </row>
    <row r="125" spans="1:7" ht="12.75" customHeight="1">
      <c r="A125" s="12" t="s">
        <v>122</v>
      </c>
      <c r="B125" s="9"/>
      <c r="C125" s="52">
        <f>SUM(C123:C124)</f>
        <v>-51</v>
      </c>
      <c r="D125" s="52">
        <f>SUM(D123:D124)</f>
        <v>0</v>
      </c>
      <c r="E125" s="52">
        <f>SUM(E123:E124)</f>
        <v>0</v>
      </c>
      <c r="F125" s="52">
        <f>SUM(F123:F124)</f>
        <v>0</v>
      </c>
      <c r="G125" s="9"/>
    </row>
    <row r="126" spans="1:7" ht="12.75" customHeight="1">
      <c r="A126" s="15"/>
      <c r="C126" s="20"/>
      <c r="D126" s="20"/>
      <c r="E126" s="20"/>
      <c r="F126" s="20"/>
    </row>
    <row r="127" spans="1:7" ht="12.75" customHeight="1">
      <c r="A127" s="84" t="s">
        <v>123</v>
      </c>
      <c r="B127" s="84"/>
      <c r="C127" s="10"/>
      <c r="D127" s="10"/>
      <c r="E127" s="10"/>
      <c r="F127" s="10"/>
      <c r="G127" s="9"/>
    </row>
    <row r="128" spans="1:7" ht="12.75" customHeight="1">
      <c r="A128" s="31">
        <v>7820</v>
      </c>
      <c r="B128" s="32" t="s">
        <v>124</v>
      </c>
      <c r="C128" s="10">
        <v>-3956.3</v>
      </c>
      <c r="D128" s="10">
        <v>-3956.3</v>
      </c>
      <c r="E128" s="10">
        <v>-3956.3</v>
      </c>
      <c r="F128" s="10">
        <v>-3956.3</v>
      </c>
      <c r="G128" s="9"/>
    </row>
    <row r="129" spans="1:9" ht="12.75" customHeight="1">
      <c r="A129" s="12">
        <v>7822</v>
      </c>
      <c r="B129" s="9" t="s">
        <v>125</v>
      </c>
      <c r="C129" s="10">
        <v>-5000</v>
      </c>
      <c r="D129" s="10">
        <v>-5000</v>
      </c>
      <c r="E129" s="10">
        <v>-5000</v>
      </c>
      <c r="F129" s="10"/>
      <c r="G129" s="9"/>
    </row>
    <row r="130" spans="1:9" ht="12.75" customHeight="1">
      <c r="A130" s="8" t="s">
        <v>126</v>
      </c>
      <c r="B130" s="9"/>
      <c r="C130" s="52">
        <f>SUM(C128:C129)</f>
        <v>-8956.2999999999993</v>
      </c>
      <c r="D130" s="52">
        <f>SUM(D128:D129)</f>
        <v>-8956.2999999999993</v>
      </c>
      <c r="E130" s="52">
        <f>SUM(E128:E129)</f>
        <v>-8956.2999999999993</v>
      </c>
      <c r="F130" s="52">
        <f>SUM(F128:F129)</f>
        <v>-3956.3</v>
      </c>
      <c r="G130" s="9"/>
    </row>
    <row r="131" spans="1:9" ht="12.75" customHeight="1">
      <c r="A131" s="8" t="s">
        <v>127</v>
      </c>
      <c r="B131" s="21"/>
      <c r="C131" s="52">
        <f>SUM(C49,C120,C125,C130)</f>
        <v>-53066.460000000006</v>
      </c>
      <c r="D131" s="52">
        <f>SUM(D49,D120,D125,D130)</f>
        <v>-50556.3</v>
      </c>
      <c r="E131" s="52">
        <f>SUM(E49,E120,E125,E130)</f>
        <v>-54491.599999999991</v>
      </c>
      <c r="F131" s="52">
        <f>SUM(F49,F120,F125,F130)</f>
        <v>-49671.8</v>
      </c>
      <c r="G131" s="9"/>
    </row>
    <row r="132" spans="1:9" ht="12.75" customHeight="1">
      <c r="A132" s="8" t="s">
        <v>129</v>
      </c>
      <c r="B132" s="21"/>
      <c r="C132" s="52">
        <f>SUM(C40,C131)</f>
        <v>-16698.640000000007</v>
      </c>
      <c r="D132" s="52">
        <f>SUM(D40,D131)</f>
        <v>-2256.3000000000029</v>
      </c>
      <c r="E132" s="52">
        <f>SUM(E40,E131)</f>
        <v>-1156.5999999999913</v>
      </c>
      <c r="F132" s="52">
        <f>SUM(F40,F131)</f>
        <v>-171.80000000000291</v>
      </c>
      <c r="G132" s="9"/>
    </row>
    <row r="133" spans="1:9" ht="12.75" customHeight="1">
      <c r="A133" s="8" t="s">
        <v>133</v>
      </c>
      <c r="B133" s="9"/>
      <c r="C133" s="52"/>
      <c r="D133" s="52"/>
      <c r="E133" s="52"/>
      <c r="F133" s="52"/>
      <c r="G133" s="9"/>
    </row>
    <row r="134" spans="1:9" ht="12.75" customHeight="1">
      <c r="A134" s="12">
        <v>8300</v>
      </c>
      <c r="B134" s="9" t="s">
        <v>134</v>
      </c>
      <c r="C134" s="38">
        <v>1708.41</v>
      </c>
      <c r="D134" s="38"/>
      <c r="E134" s="38"/>
      <c r="F134" s="38"/>
      <c r="G134" s="9"/>
    </row>
    <row r="135" spans="1:9" ht="12.75" customHeight="1">
      <c r="A135" s="12">
        <v>8310</v>
      </c>
      <c r="B135" s="9" t="s">
        <v>135</v>
      </c>
      <c r="C135" s="38">
        <v>6</v>
      </c>
      <c r="D135" s="38"/>
      <c r="E135" s="38"/>
      <c r="F135" s="38"/>
      <c r="G135" s="9"/>
    </row>
    <row r="136" spans="1:9" ht="12.75" customHeight="1">
      <c r="A136" s="12">
        <v>8390</v>
      </c>
      <c r="B136" s="9" t="s">
        <v>136</v>
      </c>
      <c r="C136" s="38"/>
      <c r="D136" s="38"/>
      <c r="E136" s="38"/>
      <c r="F136" s="38"/>
      <c r="G136" s="9"/>
    </row>
    <row r="137" spans="1:9" ht="12.75" customHeight="1">
      <c r="A137" s="12">
        <v>8400</v>
      </c>
      <c r="B137" s="9" t="s">
        <v>137</v>
      </c>
      <c r="C137" s="38"/>
      <c r="D137" s="38"/>
      <c r="E137" s="38"/>
      <c r="F137" s="38"/>
      <c r="G137" s="9"/>
      <c r="I137" s="20"/>
    </row>
    <row r="138" spans="1:9" ht="12.75" customHeight="1">
      <c r="A138" s="12">
        <v>8410</v>
      </c>
      <c r="B138" s="34" t="s">
        <v>138</v>
      </c>
      <c r="C138" s="38">
        <v>-73</v>
      </c>
      <c r="D138" s="38"/>
      <c r="E138" s="38"/>
      <c r="F138" s="38"/>
      <c r="G138" s="42"/>
    </row>
    <row r="139" spans="1:9" ht="12.75" customHeight="1">
      <c r="A139" s="12">
        <v>8422</v>
      </c>
      <c r="B139" s="34" t="s">
        <v>139</v>
      </c>
      <c r="C139" s="38">
        <v>-227.69</v>
      </c>
      <c r="D139" s="38"/>
      <c r="E139" s="38"/>
      <c r="F139" s="38"/>
      <c r="G139" s="42"/>
    </row>
    <row r="140" spans="1:9" ht="12.75" customHeight="1">
      <c r="A140" s="12">
        <v>8423</v>
      </c>
      <c r="B140" s="34" t="s">
        <v>140</v>
      </c>
      <c r="C140" s="38"/>
      <c r="D140" s="38"/>
      <c r="E140" s="38"/>
      <c r="F140" s="38"/>
      <c r="G140" s="42"/>
    </row>
    <row r="141" spans="1:9" ht="12.75" customHeight="1">
      <c r="A141" s="12">
        <v>8710</v>
      </c>
      <c r="B141" s="34" t="s">
        <v>141</v>
      </c>
      <c r="C141" s="53"/>
      <c r="D141" s="53"/>
      <c r="E141" s="53"/>
      <c r="F141" s="53"/>
      <c r="G141" s="42"/>
    </row>
    <row r="142" spans="1:9" ht="12.75" customHeight="1">
      <c r="A142" s="12" t="s">
        <v>142</v>
      </c>
      <c r="B142" s="21"/>
      <c r="C142" s="52">
        <f>SUM(C134:C141)</f>
        <v>1413.72</v>
      </c>
      <c r="D142" s="52">
        <f>SUM(D134:D141)</f>
        <v>0</v>
      </c>
      <c r="E142" s="52">
        <f>SUM(E134:E141)</f>
        <v>0</v>
      </c>
      <c r="F142" s="52">
        <f>SUM(F134:F141)</f>
        <v>0</v>
      </c>
      <c r="G142" s="9"/>
    </row>
    <row r="143" spans="1:9" ht="12.75" customHeight="1">
      <c r="A143" s="8" t="s">
        <v>143</v>
      </c>
      <c r="B143" s="21"/>
      <c r="C143" s="52">
        <f>SUM(C132,C142)</f>
        <v>-15284.920000000007</v>
      </c>
      <c r="D143" s="52">
        <f>SUM(D132,D142)</f>
        <v>-2256.3000000000029</v>
      </c>
      <c r="E143" s="52">
        <f>SUM(E132,E142)</f>
        <v>-1156.5999999999913</v>
      </c>
      <c r="F143" s="52">
        <f>SUM(F132,F142)</f>
        <v>-171.80000000000291</v>
      </c>
      <c r="G143" s="9"/>
    </row>
    <row r="144" spans="1:9" ht="12.75" customHeight="1">
      <c r="A144" s="8" t="s">
        <v>144</v>
      </c>
      <c r="B144" s="21"/>
      <c r="C144" s="52">
        <f>SUM(C143)</f>
        <v>-15284.920000000007</v>
      </c>
      <c r="D144" s="52">
        <f>SUM(D143)</f>
        <v>-2256.3000000000029</v>
      </c>
      <c r="E144" s="52">
        <f>SUM(E143)</f>
        <v>-1156.5999999999913</v>
      </c>
      <c r="F144" s="52">
        <f>SUM(F143)</f>
        <v>-171.80000000000291</v>
      </c>
      <c r="G144" s="9"/>
    </row>
    <row r="145" spans="1:4" ht="12.75" customHeight="1">
      <c r="A145" s="15"/>
      <c r="C145" s="20"/>
      <c r="D145" s="20"/>
    </row>
    <row r="146" spans="1:4" ht="12.75" customHeight="1">
      <c r="A146" s="2"/>
      <c r="C146" s="20"/>
      <c r="D146" s="20"/>
    </row>
    <row r="147" spans="1:4" ht="12.75" customHeight="1"/>
    <row r="148" spans="1:4" ht="12.75" customHeight="1">
      <c r="A148" s="15"/>
      <c r="C148" s="20"/>
      <c r="D148" s="20"/>
    </row>
    <row r="149" spans="1:4" ht="12.75" customHeight="1"/>
    <row r="150" spans="1:4" ht="12.75" customHeight="1"/>
    <row r="151" spans="1:4" ht="12.75" customHeight="1"/>
    <row r="152" spans="1:4" ht="12.75" customHeight="1"/>
    <row r="153" spans="1:4" ht="12.75" customHeight="1"/>
    <row r="154" spans="1:4" ht="12.75" customHeight="1"/>
    <row r="155" spans="1:4" ht="12.75" customHeight="1"/>
    <row r="156" spans="1:4" ht="12.75" customHeight="1"/>
    <row r="157" spans="1:4" ht="12.75" customHeight="1"/>
    <row r="158" spans="1:4" ht="12.75" customHeight="1"/>
    <row r="159" spans="1:4" ht="12.75" customHeight="1"/>
    <row r="160" spans="1:4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sheetProtection selectLockedCells="1" selectUnlockedCells="1"/>
  <mergeCells count="1">
    <mergeCell ref="A127:B127"/>
  </mergeCells>
  <pageMargins left="0.7" right="0.7" top="0.1388888888888889" bottom="0.75" header="0" footer="0.75"/>
  <pageSetup paperSize="77" firstPageNumber="0" orientation="landscape" horizontalDpi="300" verticalDpi="300" r:id="rId1"/>
  <headerFooter alignWithMargins="0">
    <oddHeader>&amp;C&amp;10 Intern&amp;1#_x005F_x000D_&amp;10 000000Intern#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EA30F-1607-4510-B240-9936037FF963}">
  <dimension ref="A1:J1013"/>
  <sheetViews>
    <sheetView zoomScale="95" zoomScaleNormal="95" workbookViewId="0">
      <selection activeCell="G13" sqref="G13"/>
    </sheetView>
  </sheetViews>
  <sheetFormatPr defaultColWidth="13.1875" defaultRowHeight="15" customHeight="1"/>
  <cols>
    <col min="1" max="1" width="8.625" style="1" customWidth="1"/>
    <col min="2" max="2" width="32.3125" style="1" customWidth="1"/>
    <col min="3" max="3" width="12.5625" style="1" customWidth="1"/>
    <col min="4" max="4" width="12.1875" style="1" customWidth="1"/>
    <col min="5" max="6" width="13.1875" style="1"/>
    <col min="7" max="7" width="29.9375" style="1" customWidth="1"/>
    <col min="8" max="10" width="7.9375" style="1" customWidth="1"/>
    <col min="11" max="16384" width="13.1875" style="1"/>
  </cols>
  <sheetData>
    <row r="1" spans="1:7" ht="12.75" customHeight="1">
      <c r="A1" s="2" t="s">
        <v>158</v>
      </c>
      <c r="B1" s="3"/>
      <c r="C1" s="4"/>
      <c r="D1" s="4"/>
    </row>
    <row r="2" spans="1:7" ht="12.75" customHeight="1">
      <c r="A2" s="5" t="s">
        <v>1</v>
      </c>
      <c r="B2" s="6"/>
      <c r="C2" s="7" t="s">
        <v>2</v>
      </c>
      <c r="D2" s="7" t="s">
        <v>3</v>
      </c>
      <c r="E2" s="7" t="s">
        <v>4</v>
      </c>
      <c r="F2" s="7" t="s">
        <v>5</v>
      </c>
      <c r="G2" s="6" t="s">
        <v>147</v>
      </c>
    </row>
    <row r="3" spans="1:7" ht="12.75" customHeight="1">
      <c r="A3" s="8" t="s">
        <v>6</v>
      </c>
      <c r="B3" s="9"/>
      <c r="C3" s="11"/>
      <c r="D3" s="10"/>
      <c r="E3" s="10"/>
      <c r="F3" s="10"/>
      <c r="G3" s="9"/>
    </row>
    <row r="4" spans="1:7" ht="12.75" customHeight="1">
      <c r="A4" s="8" t="s">
        <v>7</v>
      </c>
      <c r="B4" s="9"/>
      <c r="C4" s="10"/>
      <c r="D4" s="10"/>
      <c r="E4" s="10"/>
      <c r="F4" s="10"/>
      <c r="G4" s="9"/>
    </row>
    <row r="5" spans="1:7" ht="12.75" customHeight="1">
      <c r="A5" s="12">
        <v>3010</v>
      </c>
      <c r="B5" s="9" t="s">
        <v>8</v>
      </c>
      <c r="C5" s="10"/>
      <c r="D5" s="10"/>
      <c r="E5" s="10"/>
      <c r="F5" s="38"/>
      <c r="G5" s="9"/>
    </row>
    <row r="6" spans="1:7" ht="12.75" customHeight="1">
      <c r="A6" s="12">
        <v>3011</v>
      </c>
      <c r="B6" s="9" t="s">
        <v>9</v>
      </c>
      <c r="C6" s="10"/>
      <c r="D6" s="10"/>
      <c r="E6" s="10"/>
      <c r="F6" s="38"/>
      <c r="G6" s="9"/>
    </row>
    <row r="7" spans="1:7" ht="12.75" customHeight="1">
      <c r="A7" s="12">
        <v>3012</v>
      </c>
      <c r="B7" s="9" t="s">
        <v>10</v>
      </c>
      <c r="C7" s="10"/>
      <c r="D7" s="10"/>
      <c r="E7" s="10"/>
      <c r="F7" s="38"/>
      <c r="G7" s="9"/>
    </row>
    <row r="8" spans="1:7" ht="12.75" customHeight="1">
      <c r="A8" s="12">
        <v>3013</v>
      </c>
      <c r="B8" s="9" t="s">
        <v>11</v>
      </c>
      <c r="C8" s="10"/>
      <c r="D8" s="10"/>
      <c r="E8" s="10"/>
      <c r="F8" s="38"/>
      <c r="G8" s="9"/>
    </row>
    <row r="9" spans="1:7" ht="12.75" customHeight="1">
      <c r="A9" s="12">
        <v>3014</v>
      </c>
      <c r="B9" s="9" t="s">
        <v>12</v>
      </c>
      <c r="C9" s="10"/>
      <c r="D9" s="10"/>
      <c r="E9" s="10"/>
      <c r="F9" s="38"/>
      <c r="G9" s="9"/>
    </row>
    <row r="10" spans="1:7" ht="12.75" customHeight="1">
      <c r="A10" s="12">
        <v>3015</v>
      </c>
      <c r="B10" s="9" t="s">
        <v>13</v>
      </c>
      <c r="C10" s="10">
        <v>6400</v>
      </c>
      <c r="D10" s="10">
        <v>7000</v>
      </c>
      <c r="E10" s="10">
        <v>2990</v>
      </c>
      <c r="F10" s="38">
        <v>9000</v>
      </c>
      <c r="G10" s="46" t="s">
        <v>159</v>
      </c>
    </row>
    <row r="11" spans="1:7" ht="12.75" customHeight="1">
      <c r="A11" s="12">
        <v>3016</v>
      </c>
      <c r="B11" s="9" t="s">
        <v>14</v>
      </c>
      <c r="C11" s="10"/>
      <c r="D11" s="10"/>
      <c r="E11" s="10"/>
      <c r="F11" s="38"/>
      <c r="G11" s="9"/>
    </row>
    <row r="12" spans="1:7" ht="12.75" customHeight="1">
      <c r="A12" s="12">
        <v>3017</v>
      </c>
      <c r="B12" s="9" t="s">
        <v>148</v>
      </c>
      <c r="C12" s="10"/>
      <c r="D12" s="10"/>
      <c r="E12" s="10"/>
      <c r="F12" s="38"/>
      <c r="G12" s="9"/>
    </row>
    <row r="13" spans="1:7" ht="12.75" customHeight="1">
      <c r="A13" s="12">
        <v>3018</v>
      </c>
      <c r="B13" s="9" t="s">
        <v>16</v>
      </c>
      <c r="C13" s="10"/>
      <c r="D13" s="10"/>
      <c r="E13" s="10"/>
      <c r="F13" s="38"/>
      <c r="G13" s="9"/>
    </row>
    <row r="14" spans="1:7" ht="12.75" customHeight="1">
      <c r="A14" s="12">
        <v>3020</v>
      </c>
      <c r="B14" s="9" t="s">
        <v>17</v>
      </c>
      <c r="C14" s="10"/>
      <c r="D14" s="10"/>
      <c r="E14" s="10"/>
      <c r="F14" s="38"/>
      <c r="G14" s="9"/>
    </row>
    <row r="15" spans="1:7" ht="12.75" customHeight="1">
      <c r="A15" s="12">
        <v>3021</v>
      </c>
      <c r="B15" s="9" t="s">
        <v>18</v>
      </c>
      <c r="C15" s="10"/>
      <c r="D15" s="10"/>
      <c r="E15" s="10"/>
      <c r="F15" s="38"/>
      <c r="G15" s="9"/>
    </row>
    <row r="16" spans="1:7" ht="12.75" customHeight="1">
      <c r="A16" s="12">
        <v>3022</v>
      </c>
      <c r="B16" s="9" t="s">
        <v>19</v>
      </c>
      <c r="C16" s="10"/>
      <c r="D16" s="10"/>
      <c r="E16" s="10"/>
      <c r="F16" s="38"/>
      <c r="G16" s="9"/>
    </row>
    <row r="17" spans="1:7" ht="12.75" customHeight="1">
      <c r="A17" s="12">
        <v>3023</v>
      </c>
      <c r="B17" s="9" t="s">
        <v>20</v>
      </c>
      <c r="C17" s="10"/>
      <c r="D17" s="10"/>
      <c r="E17" s="10"/>
      <c r="F17" s="38"/>
      <c r="G17" s="9"/>
    </row>
    <row r="18" spans="1:7" ht="12.75" customHeight="1">
      <c r="A18" s="12">
        <v>3024</v>
      </c>
      <c r="B18" s="9" t="s">
        <v>21</v>
      </c>
      <c r="C18" s="10"/>
      <c r="D18" s="10"/>
      <c r="E18" s="10"/>
      <c r="F18" s="38"/>
      <c r="G18" s="9"/>
    </row>
    <row r="19" spans="1:7" ht="12.75" customHeight="1">
      <c r="A19" s="12">
        <v>3025</v>
      </c>
      <c r="B19" s="9" t="s">
        <v>22</v>
      </c>
      <c r="C19" s="10"/>
      <c r="D19" s="10">
        <v>4000</v>
      </c>
      <c r="E19" s="10">
        <v>2500</v>
      </c>
      <c r="F19" s="38">
        <v>4000</v>
      </c>
      <c r="G19" s="9" t="s">
        <v>160</v>
      </c>
    </row>
    <row r="20" spans="1:7" ht="12.75" customHeight="1">
      <c r="A20" s="12">
        <v>3026</v>
      </c>
      <c r="B20" s="9" t="s">
        <v>150</v>
      </c>
      <c r="C20" s="10"/>
      <c r="D20" s="10"/>
      <c r="E20" s="10"/>
      <c r="F20" s="38"/>
      <c r="G20" s="9"/>
    </row>
    <row r="21" spans="1:7" ht="12.75" customHeight="1">
      <c r="A21" s="12">
        <v>3028</v>
      </c>
      <c r="B21" s="9" t="s">
        <v>24</v>
      </c>
      <c r="C21" s="10"/>
      <c r="D21" s="10"/>
      <c r="E21" s="10"/>
      <c r="F21" s="38"/>
      <c r="G21" s="9"/>
    </row>
    <row r="22" spans="1:7" ht="12.75" customHeight="1">
      <c r="A22" s="12">
        <v>3029</v>
      </c>
      <c r="B22" s="9" t="s">
        <v>161</v>
      </c>
      <c r="C22" s="10"/>
      <c r="D22" s="10"/>
      <c r="E22" s="10"/>
      <c r="F22" s="38"/>
      <c r="G22" s="9"/>
    </row>
    <row r="23" spans="1:7" ht="12.75" customHeight="1">
      <c r="A23" s="12">
        <v>3030</v>
      </c>
      <c r="B23" s="9" t="s">
        <v>26</v>
      </c>
      <c r="C23" s="10"/>
      <c r="D23" s="10"/>
      <c r="E23" s="10"/>
      <c r="F23" s="38"/>
      <c r="G23" s="9"/>
    </row>
    <row r="24" spans="1:7" ht="12.75" customHeight="1">
      <c r="A24" s="12">
        <v>3040</v>
      </c>
      <c r="B24" s="9" t="s">
        <v>27</v>
      </c>
      <c r="C24" s="10"/>
      <c r="D24" s="10"/>
      <c r="E24" s="10"/>
      <c r="F24" s="38"/>
      <c r="G24" s="9"/>
    </row>
    <row r="25" spans="1:7" ht="12.75" customHeight="1">
      <c r="A25" s="12">
        <v>3050</v>
      </c>
      <c r="B25" s="9" t="s">
        <v>28</v>
      </c>
      <c r="C25" s="10"/>
      <c r="D25" s="10"/>
      <c r="E25" s="10"/>
      <c r="F25" s="38"/>
      <c r="G25" s="9"/>
    </row>
    <row r="26" spans="1:7" ht="12.75" customHeight="1">
      <c r="A26" s="12">
        <v>3051</v>
      </c>
      <c r="B26" s="9" t="s">
        <v>29</v>
      </c>
      <c r="C26" s="10"/>
      <c r="D26" s="10"/>
      <c r="E26" s="10"/>
      <c r="F26" s="38"/>
      <c r="G26" s="9"/>
    </row>
    <row r="27" spans="1:7" ht="12.75" customHeight="1">
      <c r="A27" s="12">
        <v>3055</v>
      </c>
      <c r="B27" s="9" t="s">
        <v>30</v>
      </c>
      <c r="C27" s="10"/>
      <c r="D27" s="10"/>
      <c r="E27" s="10"/>
      <c r="F27" s="38"/>
      <c r="G27" s="9"/>
    </row>
    <row r="28" spans="1:7" ht="12.75" customHeight="1">
      <c r="A28" s="12">
        <v>3740</v>
      </c>
      <c r="B28" s="9" t="s">
        <v>31</v>
      </c>
      <c r="C28" s="10"/>
      <c r="D28" s="10"/>
      <c r="E28" s="10"/>
      <c r="F28" s="10"/>
      <c r="G28" s="9"/>
    </row>
    <row r="29" spans="1:7" ht="12.75" customHeight="1">
      <c r="A29" s="8" t="s">
        <v>32</v>
      </c>
      <c r="B29" s="8"/>
      <c r="C29" s="10">
        <f>SUM(C5:C28)</f>
        <v>6400</v>
      </c>
      <c r="D29" s="10">
        <f>SUM(D5:D28)</f>
        <v>11000</v>
      </c>
      <c r="E29" s="10">
        <f>SUM(E5:E28)</f>
        <v>5490</v>
      </c>
      <c r="F29" s="10">
        <f>SUM(F5:F28)</f>
        <v>13000</v>
      </c>
      <c r="G29" s="9"/>
    </row>
    <row r="30" spans="1:7" ht="12.75" customHeight="1">
      <c r="A30" s="15"/>
      <c r="B30" s="2"/>
      <c r="C30" s="20"/>
      <c r="D30" s="20"/>
      <c r="E30" s="20"/>
      <c r="F30" s="20"/>
      <c r="G30" s="13"/>
    </row>
    <row r="31" spans="1:7" ht="12.75" customHeight="1">
      <c r="A31" s="16" t="s">
        <v>33</v>
      </c>
      <c r="B31" s="17"/>
      <c r="C31" s="39"/>
      <c r="D31" s="39"/>
      <c r="E31" s="39"/>
      <c r="F31" s="39"/>
      <c r="G31" s="42"/>
    </row>
    <row r="32" spans="1:7" ht="12.75" customHeight="1">
      <c r="A32" s="16">
        <v>3985</v>
      </c>
      <c r="B32" s="19" t="s">
        <v>34</v>
      </c>
      <c r="C32" s="10"/>
      <c r="D32" s="10"/>
      <c r="E32" s="10"/>
      <c r="F32" s="10"/>
      <c r="G32" s="42"/>
    </row>
    <row r="33" spans="1:10" ht="12.75" customHeight="1">
      <c r="A33" s="16">
        <v>3986</v>
      </c>
      <c r="B33" s="19" t="s">
        <v>35</v>
      </c>
      <c r="C33" s="10"/>
      <c r="D33" s="10"/>
      <c r="E33" s="10"/>
      <c r="F33" s="10"/>
      <c r="G33" s="42"/>
    </row>
    <row r="34" spans="1:10" ht="12.75" customHeight="1">
      <c r="A34" s="16">
        <v>3987</v>
      </c>
      <c r="B34" s="19" t="s">
        <v>36</v>
      </c>
      <c r="C34" s="10"/>
      <c r="D34" s="10"/>
      <c r="E34" s="10"/>
      <c r="F34" s="10"/>
      <c r="G34" s="42"/>
    </row>
    <row r="35" spans="1:10" ht="12.75" customHeight="1">
      <c r="A35" s="16">
        <v>3988</v>
      </c>
      <c r="B35" s="19" t="s">
        <v>37</v>
      </c>
      <c r="C35" s="10"/>
      <c r="D35" s="10"/>
      <c r="E35" s="10"/>
      <c r="F35" s="10"/>
      <c r="G35" s="42"/>
    </row>
    <row r="36" spans="1:10" ht="12.75" customHeight="1">
      <c r="A36" s="12">
        <v>3989</v>
      </c>
      <c r="B36" s="12" t="s">
        <v>38</v>
      </c>
      <c r="C36" s="10"/>
      <c r="D36" s="10"/>
      <c r="E36" s="10"/>
      <c r="F36" s="10"/>
      <c r="G36" s="9"/>
    </row>
    <row r="37" spans="1:10" ht="12.75" customHeight="1">
      <c r="A37" s="12">
        <v>3990</v>
      </c>
      <c r="B37" s="12" t="s">
        <v>39</v>
      </c>
      <c r="C37" s="10"/>
      <c r="D37" s="10"/>
      <c r="E37" s="10"/>
      <c r="F37" s="10"/>
      <c r="G37" s="9"/>
    </row>
    <row r="38" spans="1:10" ht="12.75" customHeight="1">
      <c r="A38" s="8" t="s">
        <v>40</v>
      </c>
      <c r="B38" s="8"/>
      <c r="C38" s="10">
        <f>SUM(C32:C37)</f>
        <v>0</v>
      </c>
      <c r="D38" s="10">
        <f>SUM(D32:D37)</f>
        <v>0</v>
      </c>
      <c r="E38" s="10">
        <f>SUM(E32:E37)</f>
        <v>0</v>
      </c>
      <c r="F38" s="10">
        <f>SUM(F32:F37)</f>
        <v>0</v>
      </c>
      <c r="G38" s="9"/>
    </row>
    <row r="39" spans="1:10" ht="12.75" customHeight="1">
      <c r="A39" s="15"/>
      <c r="B39" s="2"/>
      <c r="C39" s="20"/>
      <c r="D39" s="20"/>
      <c r="E39" s="20"/>
      <c r="F39" s="20"/>
      <c r="G39" s="13"/>
    </row>
    <row r="40" spans="1:10" ht="12.75" customHeight="1">
      <c r="A40" s="2" t="s">
        <v>41</v>
      </c>
      <c r="B40" s="3"/>
      <c r="C40" s="10">
        <f>SUM(C29,C38)</f>
        <v>6400</v>
      </c>
      <c r="D40" s="10">
        <f>SUM(D29,D38)</f>
        <v>11000</v>
      </c>
      <c r="E40" s="10">
        <f>SUM(E29,E38)</f>
        <v>5490</v>
      </c>
      <c r="F40" s="10">
        <f>SUM(F29,F38)</f>
        <v>13000</v>
      </c>
      <c r="G40" s="3"/>
    </row>
    <row r="41" spans="1:10" ht="12.75" customHeight="1">
      <c r="A41" s="2"/>
      <c r="B41" s="3"/>
      <c r="C41" s="20"/>
      <c r="D41" s="20"/>
      <c r="E41" s="20"/>
      <c r="F41" s="20"/>
      <c r="G41" s="3"/>
    </row>
    <row r="42" spans="1:10" ht="12.75" customHeight="1">
      <c r="A42" s="8" t="s">
        <v>42</v>
      </c>
      <c r="B42" s="21"/>
      <c r="C42" s="10"/>
      <c r="D42" s="10"/>
      <c r="E42" s="10"/>
      <c r="F42" s="10"/>
      <c r="G42" s="9"/>
    </row>
    <row r="43" spans="1:10" ht="12.75" customHeight="1">
      <c r="A43" s="8" t="s">
        <v>43</v>
      </c>
      <c r="B43" s="21"/>
      <c r="C43" s="10"/>
      <c r="D43" s="10"/>
      <c r="E43" s="10"/>
      <c r="F43" s="10"/>
      <c r="G43" s="52"/>
      <c r="H43" s="54"/>
      <c r="I43" s="20"/>
      <c r="J43" s="20"/>
    </row>
    <row r="44" spans="1:10" ht="12.75" customHeight="1">
      <c r="A44" s="12">
        <v>4010</v>
      </c>
      <c r="B44" s="9" t="s">
        <v>44</v>
      </c>
      <c r="C44" s="10"/>
      <c r="D44" s="10"/>
      <c r="E44" s="10"/>
      <c r="F44" s="10"/>
      <c r="G44" s="52"/>
      <c r="H44" s="54"/>
      <c r="I44" s="20"/>
      <c r="J44" s="20"/>
    </row>
    <row r="45" spans="1:10" ht="12.75" customHeight="1">
      <c r="A45" s="12">
        <v>4011</v>
      </c>
      <c r="B45" s="9" t="s">
        <v>45</v>
      </c>
      <c r="C45" s="10"/>
      <c r="D45" s="10"/>
      <c r="E45" s="10"/>
      <c r="F45" s="10"/>
      <c r="G45" s="52"/>
      <c r="H45" s="54"/>
      <c r="I45" s="20"/>
      <c r="J45" s="20"/>
    </row>
    <row r="46" spans="1:10" ht="12.75" customHeight="1">
      <c r="A46" s="12">
        <v>4012</v>
      </c>
      <c r="B46" s="9" t="s">
        <v>46</v>
      </c>
      <c r="C46" s="10"/>
      <c r="D46" s="10"/>
      <c r="E46" s="10"/>
      <c r="F46" s="10"/>
      <c r="G46" s="52"/>
      <c r="H46" s="54"/>
      <c r="I46" s="20"/>
      <c r="J46" s="20"/>
    </row>
    <row r="47" spans="1:10" ht="12.75" customHeight="1">
      <c r="A47" s="12">
        <v>4019</v>
      </c>
      <c r="B47" s="9" t="s">
        <v>47</v>
      </c>
      <c r="C47" s="10"/>
      <c r="D47" s="10"/>
      <c r="E47" s="10"/>
      <c r="F47" s="10"/>
      <c r="G47" s="52"/>
      <c r="H47" s="54"/>
      <c r="I47" s="20"/>
      <c r="J47" s="20"/>
    </row>
    <row r="48" spans="1:10" ht="12.75" customHeight="1">
      <c r="A48" s="12">
        <v>4055</v>
      </c>
      <c r="B48" s="9" t="s">
        <v>48</v>
      </c>
      <c r="C48" s="10"/>
      <c r="D48" s="10"/>
      <c r="E48" s="10"/>
      <c r="F48" s="10"/>
      <c r="G48" s="52"/>
      <c r="H48" s="54"/>
      <c r="I48" s="20"/>
      <c r="J48" s="20"/>
    </row>
    <row r="49" spans="1:10" ht="12.75" customHeight="1">
      <c r="A49" s="8" t="s">
        <v>49</v>
      </c>
      <c r="B49" s="21"/>
      <c r="C49" s="10">
        <f>SUM(C44:C48)</f>
        <v>0</v>
      </c>
      <c r="D49" s="10">
        <f>SUM(D44:D48)</f>
        <v>0</v>
      </c>
      <c r="E49" s="10">
        <f>SUM(E44:E48)</f>
        <v>0</v>
      </c>
      <c r="F49" s="10">
        <f>SUM(F44:F48)</f>
        <v>0</v>
      </c>
      <c r="G49" s="52"/>
      <c r="H49" s="54"/>
      <c r="I49" s="20"/>
      <c r="J49" s="20"/>
    </row>
    <row r="50" spans="1:10" ht="12.75" customHeight="1">
      <c r="A50" s="2"/>
      <c r="B50" s="3"/>
      <c r="C50" s="10"/>
      <c r="D50" s="10"/>
      <c r="E50" s="10"/>
      <c r="F50" s="10"/>
      <c r="G50" s="52"/>
      <c r="H50" s="54"/>
      <c r="I50" s="20"/>
      <c r="J50" s="20"/>
    </row>
    <row r="51" spans="1:10" ht="12.75" customHeight="1">
      <c r="A51" s="3" t="s">
        <v>50</v>
      </c>
      <c r="B51" s="3"/>
      <c r="C51" s="10">
        <f>SUM(C40,C49)</f>
        <v>6400</v>
      </c>
      <c r="D51" s="10">
        <f>SUM(D40,D49)</f>
        <v>11000</v>
      </c>
      <c r="E51" s="10">
        <f>SUM(E40,E49)</f>
        <v>5490</v>
      </c>
      <c r="F51" s="10">
        <f>SUM(F40,F49)</f>
        <v>13000</v>
      </c>
      <c r="G51" s="52"/>
      <c r="H51" s="54"/>
      <c r="I51" s="20"/>
      <c r="J51" s="20"/>
    </row>
    <row r="52" spans="1:10" ht="12.75" customHeight="1">
      <c r="A52" s="5" t="s">
        <v>1</v>
      </c>
      <c r="B52" s="6"/>
      <c r="C52" s="7" t="s">
        <v>2</v>
      </c>
      <c r="D52" s="7" t="s">
        <v>3</v>
      </c>
      <c r="E52" s="7" t="s">
        <v>4</v>
      </c>
      <c r="F52" s="7" t="s">
        <v>5</v>
      </c>
      <c r="G52" s="52" t="s">
        <v>147</v>
      </c>
      <c r="H52" s="54"/>
      <c r="I52" s="20"/>
      <c r="J52" s="20"/>
    </row>
    <row r="53" spans="1:10" ht="12.75" customHeight="1">
      <c r="A53" s="8" t="s">
        <v>51</v>
      </c>
      <c r="B53" s="21"/>
      <c r="C53" s="10"/>
      <c r="D53" s="10"/>
      <c r="E53" s="10"/>
      <c r="F53" s="10"/>
      <c r="G53" s="52"/>
      <c r="H53" s="54"/>
      <c r="I53" s="20"/>
      <c r="J53" s="20"/>
    </row>
    <row r="54" spans="1:10" ht="12.75" customHeight="1">
      <c r="A54" s="12">
        <v>5011</v>
      </c>
      <c r="B54" s="9" t="s">
        <v>52</v>
      </c>
      <c r="C54" s="10"/>
      <c r="D54" s="10"/>
      <c r="E54" s="10"/>
      <c r="F54" s="10"/>
      <c r="G54" s="52"/>
      <c r="H54" s="54"/>
      <c r="I54" s="20"/>
      <c r="J54" s="20"/>
    </row>
    <row r="55" spans="1:10" ht="12.75" customHeight="1">
      <c r="A55" s="12">
        <v>5012</v>
      </c>
      <c r="B55" s="9" t="s">
        <v>54</v>
      </c>
      <c r="C55" s="10"/>
      <c r="D55" s="10"/>
      <c r="E55" s="10"/>
      <c r="F55" s="10"/>
      <c r="G55" s="52"/>
      <c r="H55" s="54"/>
      <c r="I55" s="20"/>
      <c r="J55" s="20"/>
    </row>
    <row r="56" spans="1:10" ht="12.75" customHeight="1">
      <c r="A56" s="12">
        <v>5013</v>
      </c>
      <c r="B56" s="9" t="s">
        <v>55</v>
      </c>
      <c r="C56" s="10"/>
      <c r="D56" s="10"/>
      <c r="E56" s="10"/>
      <c r="F56" s="10"/>
      <c r="G56" s="52"/>
      <c r="H56" s="54"/>
      <c r="I56" s="20"/>
      <c r="J56" s="20"/>
    </row>
    <row r="57" spans="1:10" ht="12.75" customHeight="1">
      <c r="A57" s="12">
        <v>5014</v>
      </c>
      <c r="B57" s="9" t="s">
        <v>56</v>
      </c>
      <c r="C57" s="10"/>
      <c r="D57" s="10"/>
      <c r="E57" s="10"/>
      <c r="F57" s="10"/>
      <c r="G57" s="52"/>
      <c r="H57" s="54"/>
      <c r="I57" s="20"/>
      <c r="J57" s="20"/>
    </row>
    <row r="58" spans="1:10" ht="12.75" customHeight="1">
      <c r="A58" s="12">
        <v>5050</v>
      </c>
      <c r="B58" s="9" t="s">
        <v>57</v>
      </c>
      <c r="C58" s="10"/>
      <c r="D58" s="10"/>
      <c r="E58" s="10"/>
      <c r="F58" s="10"/>
      <c r="G58" s="52"/>
      <c r="H58" s="54"/>
      <c r="I58" s="20"/>
      <c r="J58" s="20"/>
    </row>
    <row r="59" spans="1:10" ht="12.75" customHeight="1">
      <c r="A59" s="12">
        <v>5060</v>
      </c>
      <c r="B59" s="9" t="s">
        <v>58</v>
      </c>
      <c r="C59" s="10"/>
      <c r="D59" s="10"/>
      <c r="E59" s="10"/>
      <c r="F59" s="10"/>
      <c r="G59" s="52"/>
      <c r="H59" s="54"/>
      <c r="I59" s="20"/>
      <c r="J59" s="20"/>
    </row>
    <row r="60" spans="1:10" ht="12.75" customHeight="1">
      <c r="A60" s="12">
        <v>5070</v>
      </c>
      <c r="B60" s="9" t="s">
        <v>59</v>
      </c>
      <c r="C60" s="10"/>
      <c r="D60" s="10"/>
      <c r="E60" s="10"/>
      <c r="F60" s="10"/>
      <c r="G60" s="52"/>
      <c r="H60" s="54"/>
      <c r="I60" s="20"/>
      <c r="J60" s="20"/>
    </row>
    <row r="61" spans="1:10" ht="12.75" customHeight="1">
      <c r="A61" s="12">
        <v>5080</v>
      </c>
      <c r="B61" s="9" t="s">
        <v>60</v>
      </c>
      <c r="C61" s="10"/>
      <c r="D61" s="10"/>
      <c r="E61" s="10"/>
      <c r="F61" s="10"/>
      <c r="G61" s="52"/>
      <c r="H61" s="54"/>
      <c r="I61" s="20"/>
      <c r="J61" s="20"/>
    </row>
    <row r="62" spans="1:10" ht="12.75" customHeight="1">
      <c r="A62" s="12">
        <v>5090</v>
      </c>
      <c r="B62" s="9" t="s">
        <v>61</v>
      </c>
      <c r="C62" s="10"/>
      <c r="D62" s="10"/>
      <c r="E62" s="10"/>
      <c r="F62" s="10"/>
      <c r="G62" s="52"/>
      <c r="H62" s="54"/>
      <c r="I62" s="20"/>
      <c r="J62" s="20"/>
    </row>
    <row r="63" spans="1:10" ht="12.75" customHeight="1">
      <c r="A63" s="12">
        <v>5160</v>
      </c>
      <c r="B63" s="9" t="s">
        <v>62</v>
      </c>
      <c r="C63" s="10"/>
      <c r="D63" s="10"/>
      <c r="E63" s="10"/>
      <c r="F63" s="10"/>
      <c r="G63" s="52"/>
      <c r="H63" s="54"/>
      <c r="I63" s="20"/>
      <c r="J63" s="20"/>
    </row>
    <row r="64" spans="1:10" ht="12.75" customHeight="1">
      <c r="A64" s="12">
        <v>5210</v>
      </c>
      <c r="B64" s="9" t="s">
        <v>63</v>
      </c>
      <c r="C64" s="10"/>
      <c r="D64" s="10"/>
      <c r="E64" s="10"/>
      <c r="F64" s="10"/>
      <c r="G64" s="52"/>
      <c r="H64" s="54"/>
      <c r="I64" s="20"/>
      <c r="J64" s="20"/>
    </row>
    <row r="65" spans="1:10" ht="12.75" customHeight="1">
      <c r="A65" s="12">
        <v>5220</v>
      </c>
      <c r="B65" s="9" t="s">
        <v>64</v>
      </c>
      <c r="C65" s="10"/>
      <c r="D65" s="10"/>
      <c r="E65" s="10"/>
      <c r="F65" s="10"/>
      <c r="G65" s="52"/>
      <c r="H65" s="54"/>
      <c r="I65" s="20"/>
      <c r="J65" s="20"/>
    </row>
    <row r="66" spans="1:10" ht="12.75" customHeight="1">
      <c r="A66" s="12">
        <v>5290</v>
      </c>
      <c r="B66" s="9" t="s">
        <v>65</v>
      </c>
      <c r="C66" s="10"/>
      <c r="D66" s="10"/>
      <c r="E66" s="10"/>
      <c r="F66" s="10"/>
      <c r="G66" s="52"/>
      <c r="H66" s="54"/>
      <c r="I66" s="20"/>
      <c r="J66" s="20"/>
    </row>
    <row r="67" spans="1:10" ht="12.75" customHeight="1">
      <c r="A67" s="12">
        <v>5310</v>
      </c>
      <c r="B67" s="9" t="s">
        <v>66</v>
      </c>
      <c r="C67" s="10"/>
      <c r="D67" s="10"/>
      <c r="E67" s="10"/>
      <c r="F67" s="10"/>
      <c r="G67" s="52"/>
      <c r="H67" s="54"/>
      <c r="I67" s="20"/>
      <c r="J67" s="20"/>
    </row>
    <row r="68" spans="1:10" ht="12.75" customHeight="1">
      <c r="A68" s="12">
        <v>5410</v>
      </c>
      <c r="B68" s="9" t="s">
        <v>67</v>
      </c>
      <c r="C68" s="10"/>
      <c r="D68" s="10"/>
      <c r="E68" s="10"/>
      <c r="F68" s="10"/>
      <c r="G68" s="52"/>
      <c r="H68" s="54"/>
      <c r="I68" s="20"/>
      <c r="J68" s="20"/>
    </row>
    <row r="69" spans="1:10" ht="12.75" customHeight="1">
      <c r="A69" s="12">
        <v>5422</v>
      </c>
      <c r="B69" s="9" t="s">
        <v>68</v>
      </c>
      <c r="C69" s="10"/>
      <c r="D69" s="10"/>
      <c r="E69" s="10"/>
      <c r="F69" s="10"/>
      <c r="G69" s="52"/>
      <c r="H69" s="54"/>
      <c r="I69" s="20"/>
      <c r="J69" s="20"/>
    </row>
    <row r="70" spans="1:10" ht="12.75" customHeight="1">
      <c r="A70" s="12">
        <v>5460</v>
      </c>
      <c r="B70" s="9" t="s">
        <v>69</v>
      </c>
      <c r="C70" s="10"/>
      <c r="D70" s="10"/>
      <c r="E70" s="10"/>
      <c r="F70" s="10"/>
      <c r="G70" s="52"/>
      <c r="H70" s="54"/>
      <c r="I70" s="20"/>
      <c r="J70" s="20"/>
    </row>
    <row r="71" spans="1:10" ht="12.75" customHeight="1">
      <c r="A71" s="12">
        <v>5461</v>
      </c>
      <c r="B71" s="9" t="s">
        <v>70</v>
      </c>
      <c r="C71" s="10"/>
      <c r="D71" s="10"/>
      <c r="E71" s="10"/>
      <c r="F71" s="10"/>
      <c r="G71" s="52"/>
      <c r="H71" s="54"/>
      <c r="I71" s="20"/>
      <c r="J71" s="20"/>
    </row>
    <row r="72" spans="1:10" ht="12.75" customHeight="1">
      <c r="A72" s="12">
        <v>5469</v>
      </c>
      <c r="B72" s="9" t="s">
        <v>71</v>
      </c>
      <c r="C72" s="10"/>
      <c r="D72" s="10"/>
      <c r="E72" s="10"/>
      <c r="F72" s="10"/>
      <c r="G72" s="52"/>
      <c r="H72" s="54"/>
      <c r="I72" s="20"/>
      <c r="J72" s="20"/>
    </row>
    <row r="73" spans="1:10" ht="12.75" customHeight="1">
      <c r="A73" s="12">
        <v>5471</v>
      </c>
      <c r="B73" s="9" t="s">
        <v>72</v>
      </c>
      <c r="C73" s="10"/>
      <c r="D73" s="10"/>
      <c r="E73" s="10"/>
      <c r="F73" s="10"/>
      <c r="G73" s="52"/>
      <c r="H73" s="54"/>
      <c r="I73" s="20"/>
      <c r="J73" s="20"/>
    </row>
    <row r="74" spans="1:10" ht="12.75" customHeight="1">
      <c r="A74" s="12">
        <v>5472</v>
      </c>
      <c r="B74" s="9" t="s">
        <v>73</v>
      </c>
      <c r="C74" s="10">
        <v>-925</v>
      </c>
      <c r="D74" s="10">
        <v>-1250</v>
      </c>
      <c r="E74" s="10"/>
      <c r="F74" s="38">
        <v>-1250</v>
      </c>
      <c r="G74" s="52"/>
      <c r="H74" s="54"/>
      <c r="I74" s="20"/>
      <c r="J74" s="20"/>
    </row>
    <row r="75" spans="1:10" ht="12.75" customHeight="1">
      <c r="A75" s="12">
        <v>5500</v>
      </c>
      <c r="B75" s="9" t="s">
        <v>74</v>
      </c>
      <c r="C75" s="10"/>
      <c r="D75" s="10"/>
      <c r="E75" s="10"/>
      <c r="F75" s="10"/>
      <c r="G75" s="52"/>
      <c r="H75" s="54"/>
      <c r="I75" s="20"/>
      <c r="J75" s="20"/>
    </row>
    <row r="76" spans="1:10" ht="12.75" customHeight="1">
      <c r="A76" s="12">
        <v>5611</v>
      </c>
      <c r="B76" s="9" t="s">
        <v>75</v>
      </c>
      <c r="C76" s="10"/>
      <c r="D76" s="10"/>
      <c r="E76" s="10"/>
      <c r="F76" s="10"/>
      <c r="G76" s="52"/>
      <c r="H76" s="54"/>
      <c r="I76" s="20"/>
      <c r="J76" s="20"/>
    </row>
    <row r="77" spans="1:10" ht="12.75" customHeight="1">
      <c r="A77" s="12">
        <v>5800</v>
      </c>
      <c r="B77" s="9" t="s">
        <v>76</v>
      </c>
      <c r="C77" s="10"/>
      <c r="D77" s="10"/>
      <c r="E77" s="10"/>
      <c r="F77" s="10"/>
      <c r="G77" s="52"/>
      <c r="H77" s="54"/>
      <c r="I77" s="20"/>
      <c r="J77" s="20"/>
    </row>
    <row r="78" spans="1:10" ht="12.75" customHeight="1">
      <c r="A78" s="12">
        <v>5801</v>
      </c>
      <c r="B78" s="9" t="s">
        <v>77</v>
      </c>
      <c r="C78" s="10"/>
      <c r="D78" s="10"/>
      <c r="E78" s="10"/>
      <c r="F78" s="10"/>
      <c r="G78" s="34"/>
      <c r="H78" s="55"/>
    </row>
    <row r="79" spans="1:10" ht="12.75" customHeight="1">
      <c r="A79" s="12">
        <v>5802</v>
      </c>
      <c r="B79" s="9" t="s">
        <v>78</v>
      </c>
      <c r="C79" s="10">
        <v>-1725</v>
      </c>
      <c r="D79" s="10">
        <v>-1750</v>
      </c>
      <c r="E79" s="10"/>
      <c r="F79" s="38">
        <v>-1750</v>
      </c>
      <c r="G79" s="52"/>
      <c r="H79" s="54"/>
      <c r="I79" s="20"/>
      <c r="J79" s="20"/>
    </row>
    <row r="80" spans="1:10" ht="12.75" customHeight="1">
      <c r="A80" s="12">
        <v>5803</v>
      </c>
      <c r="B80" s="9" t="s">
        <v>79</v>
      </c>
      <c r="C80" s="10">
        <v>-2000</v>
      </c>
      <c r="D80" s="10">
        <v>-2500</v>
      </c>
      <c r="E80" s="10">
        <v>-2450</v>
      </c>
      <c r="F80" s="38">
        <v>-2500</v>
      </c>
      <c r="G80" s="52" t="s">
        <v>162</v>
      </c>
      <c r="H80" s="54"/>
      <c r="I80" s="20"/>
      <c r="J80" s="20"/>
    </row>
    <row r="81" spans="1:10" ht="12.75" customHeight="1">
      <c r="A81" s="12">
        <v>5804</v>
      </c>
      <c r="B81" s="9" t="s">
        <v>80</v>
      </c>
      <c r="C81" s="10"/>
      <c r="D81" s="10"/>
      <c r="E81" s="10"/>
      <c r="F81" s="10"/>
      <c r="G81" s="52"/>
      <c r="H81" s="54"/>
      <c r="I81" s="20"/>
      <c r="J81" s="20"/>
    </row>
    <row r="82" spans="1:10" ht="12.75" customHeight="1">
      <c r="A82" s="12">
        <v>5805</v>
      </c>
      <c r="B82" s="9" t="s">
        <v>81</v>
      </c>
      <c r="C82" s="10"/>
      <c r="D82" s="10"/>
      <c r="E82" s="10"/>
      <c r="F82" s="10"/>
      <c r="G82" s="52"/>
      <c r="H82" s="54"/>
      <c r="I82" s="20"/>
      <c r="J82" s="20"/>
    </row>
    <row r="83" spans="1:10" ht="12.75" customHeight="1">
      <c r="A83" s="12">
        <v>5806</v>
      </c>
      <c r="B83" s="9" t="s">
        <v>82</v>
      </c>
      <c r="C83" s="10"/>
      <c r="D83" s="10"/>
      <c r="E83" s="10"/>
      <c r="F83" s="10"/>
      <c r="G83" s="34"/>
      <c r="H83" s="55"/>
    </row>
    <row r="84" spans="1:10" ht="12.75" customHeight="1">
      <c r="A84" s="12">
        <v>5807</v>
      </c>
      <c r="B84" s="9" t="s">
        <v>83</v>
      </c>
      <c r="C84" s="10"/>
      <c r="D84" s="10"/>
      <c r="E84" s="10"/>
      <c r="F84" s="10"/>
      <c r="G84" s="34"/>
      <c r="H84" s="55"/>
    </row>
    <row r="85" spans="1:10" ht="12.75" customHeight="1">
      <c r="A85" s="12">
        <v>5810</v>
      </c>
      <c r="B85" s="9" t="s">
        <v>84</v>
      </c>
      <c r="C85" s="10"/>
      <c r="D85" s="10"/>
      <c r="E85" s="10"/>
      <c r="F85" s="10"/>
      <c r="G85" s="34"/>
      <c r="H85" s="55"/>
    </row>
    <row r="86" spans="1:10" ht="12.75" customHeight="1">
      <c r="A86" s="12">
        <v>5831</v>
      </c>
      <c r="B86" s="9" t="s">
        <v>85</v>
      </c>
      <c r="C86" s="10"/>
      <c r="D86" s="10"/>
      <c r="E86" s="10"/>
      <c r="F86" s="10"/>
      <c r="G86" s="34"/>
      <c r="H86" s="55"/>
    </row>
    <row r="87" spans="1:10" ht="12.75" customHeight="1">
      <c r="A87" s="12">
        <v>5910</v>
      </c>
      <c r="B87" s="9" t="s">
        <v>86</v>
      </c>
      <c r="C87" s="10"/>
      <c r="D87" s="10"/>
      <c r="E87" s="10"/>
      <c r="F87" s="10"/>
      <c r="G87" s="9"/>
    </row>
    <row r="88" spans="1:10" ht="12.75" customHeight="1">
      <c r="A88" s="12">
        <v>5931</v>
      </c>
      <c r="B88" s="9" t="s">
        <v>87</v>
      </c>
      <c r="C88" s="10">
        <v>-949</v>
      </c>
      <c r="D88" s="10">
        <v>-2000</v>
      </c>
      <c r="E88" s="10">
        <v>-2000</v>
      </c>
      <c r="F88" s="38">
        <v>-700</v>
      </c>
      <c r="G88" s="9"/>
    </row>
    <row r="89" spans="1:10" ht="12.75" customHeight="1">
      <c r="A89" s="12">
        <v>5933</v>
      </c>
      <c r="B89" s="9" t="s">
        <v>88</v>
      </c>
      <c r="C89" s="10"/>
      <c r="D89" s="10"/>
      <c r="E89" s="10"/>
      <c r="F89" s="38"/>
      <c r="G89" s="9"/>
    </row>
    <row r="90" spans="1:10" ht="12.75" customHeight="1">
      <c r="A90" s="12">
        <v>5934</v>
      </c>
      <c r="B90" s="9" t="s">
        <v>89</v>
      </c>
      <c r="C90" s="10">
        <v>-676</v>
      </c>
      <c r="D90" s="10">
        <v>-1000</v>
      </c>
      <c r="E90" s="10">
        <v>-1000</v>
      </c>
      <c r="F90" s="38">
        <v>-1000</v>
      </c>
      <c r="G90" s="9"/>
    </row>
    <row r="91" spans="1:10" ht="12.75" customHeight="1">
      <c r="A91" s="12">
        <v>5935</v>
      </c>
      <c r="B91" s="9" t="s">
        <v>90</v>
      </c>
      <c r="C91" s="10"/>
      <c r="D91" s="10"/>
      <c r="E91" s="10"/>
      <c r="F91" s="10"/>
      <c r="G91" s="9"/>
    </row>
    <row r="92" spans="1:10" ht="12.75" customHeight="1">
      <c r="A92" s="12">
        <v>5936</v>
      </c>
      <c r="B92" s="9" t="s">
        <v>91</v>
      </c>
      <c r="C92" s="10"/>
      <c r="D92" s="10"/>
      <c r="E92" s="10"/>
      <c r="F92" s="10"/>
      <c r="G92" s="9"/>
    </row>
    <row r="93" spans="1:10" ht="12.75" customHeight="1">
      <c r="A93" s="12">
        <v>5943</v>
      </c>
      <c r="B93" s="9" t="s">
        <v>92</v>
      </c>
      <c r="C93" s="10"/>
      <c r="D93" s="10"/>
      <c r="E93" s="10"/>
      <c r="F93" s="10"/>
      <c r="G93" s="9"/>
    </row>
    <row r="94" spans="1:10" ht="12.75" customHeight="1">
      <c r="A94" s="5" t="s">
        <v>1</v>
      </c>
      <c r="B94" s="6"/>
      <c r="C94" s="7" t="s">
        <v>2</v>
      </c>
      <c r="D94" s="7" t="s">
        <v>3</v>
      </c>
      <c r="E94" s="7" t="s">
        <v>4</v>
      </c>
      <c r="F94" s="7" t="s">
        <v>5</v>
      </c>
      <c r="G94" s="6" t="s">
        <v>147</v>
      </c>
    </row>
    <row r="95" spans="1:10" ht="12.75" customHeight="1">
      <c r="A95" s="12">
        <v>5945</v>
      </c>
      <c r="B95" s="9" t="s">
        <v>93</v>
      </c>
      <c r="C95" s="10">
        <v>-1020</v>
      </c>
      <c r="D95" s="10">
        <v>-1000</v>
      </c>
      <c r="E95" s="10"/>
      <c r="F95" s="38">
        <v>-500</v>
      </c>
      <c r="G95" s="9"/>
    </row>
    <row r="96" spans="1:10" ht="12.75" customHeight="1">
      <c r="A96" s="12">
        <v>6041</v>
      </c>
      <c r="B96" s="9" t="s">
        <v>94</v>
      </c>
      <c r="C96" s="10"/>
      <c r="D96" s="10"/>
      <c r="E96" s="10"/>
      <c r="F96" s="38"/>
      <c r="G96" s="9"/>
    </row>
    <row r="97" spans="1:7" ht="12.75" customHeight="1">
      <c r="A97" s="12">
        <v>6043</v>
      </c>
      <c r="B97" s="9" t="s">
        <v>95</v>
      </c>
      <c r="C97" s="10"/>
      <c r="D97" s="10"/>
      <c r="E97" s="10"/>
      <c r="F97" s="38"/>
      <c r="G97" s="9"/>
    </row>
    <row r="98" spans="1:7" ht="12.75" customHeight="1">
      <c r="A98" s="12">
        <v>6072</v>
      </c>
      <c r="B98" s="9" t="s">
        <v>96</v>
      </c>
      <c r="C98" s="10"/>
      <c r="D98" s="10"/>
      <c r="E98" s="10"/>
      <c r="F98" s="38"/>
      <c r="G98" s="9"/>
    </row>
    <row r="99" spans="1:7" ht="12.75" customHeight="1">
      <c r="A99" s="12">
        <v>6110</v>
      </c>
      <c r="B99" s="9" t="s">
        <v>97</v>
      </c>
      <c r="C99" s="10"/>
      <c r="D99" s="10"/>
      <c r="E99" s="10"/>
      <c r="F99" s="38"/>
      <c r="G99" s="9"/>
    </row>
    <row r="100" spans="1:7" ht="12.75" customHeight="1">
      <c r="A100" s="12">
        <v>6150</v>
      </c>
      <c r="B100" s="9" t="s">
        <v>98</v>
      </c>
      <c r="C100" s="10"/>
      <c r="D100" s="10"/>
      <c r="E100" s="10"/>
      <c r="F100" s="38"/>
      <c r="G100" s="9"/>
    </row>
    <row r="101" spans="1:7" ht="12.75" customHeight="1">
      <c r="A101" s="12">
        <v>6212</v>
      </c>
      <c r="B101" s="9" t="s">
        <v>99</v>
      </c>
      <c r="C101" s="10"/>
      <c r="D101" s="10"/>
      <c r="E101" s="10"/>
      <c r="F101" s="38"/>
      <c r="G101" s="9"/>
    </row>
    <row r="102" spans="1:7" ht="12.75" customHeight="1">
      <c r="A102" s="12">
        <v>6220</v>
      </c>
      <c r="B102" s="9" t="s">
        <v>100</v>
      </c>
      <c r="C102" s="10"/>
      <c r="D102" s="10"/>
      <c r="E102" s="10"/>
      <c r="F102" s="38"/>
      <c r="G102" s="9"/>
    </row>
    <row r="103" spans="1:7" ht="12.75" customHeight="1">
      <c r="A103" s="12">
        <v>6250</v>
      </c>
      <c r="B103" s="9" t="s">
        <v>101</v>
      </c>
      <c r="C103" s="10"/>
      <c r="D103" s="10"/>
      <c r="E103" s="10"/>
      <c r="F103" s="38"/>
      <c r="G103" s="9"/>
    </row>
    <row r="104" spans="1:7" ht="12.75" customHeight="1">
      <c r="A104" s="12">
        <v>6310</v>
      </c>
      <c r="B104" s="9" t="s">
        <v>102</v>
      </c>
      <c r="C104" s="10"/>
      <c r="D104" s="10"/>
      <c r="E104" s="10"/>
      <c r="F104" s="38"/>
      <c r="G104" s="9"/>
    </row>
    <row r="105" spans="1:7" ht="12.75" customHeight="1">
      <c r="A105" s="12">
        <v>6411</v>
      </c>
      <c r="B105" s="9" t="s">
        <v>103</v>
      </c>
      <c r="C105" s="10"/>
      <c r="D105" s="10"/>
      <c r="E105" s="10"/>
      <c r="F105" s="38"/>
      <c r="G105" s="9"/>
    </row>
    <row r="106" spans="1:7" ht="12.75" customHeight="1">
      <c r="A106" s="12">
        <v>6412</v>
      </c>
      <c r="B106" s="9" t="s">
        <v>104</v>
      </c>
      <c r="C106" s="10"/>
      <c r="D106" s="10"/>
      <c r="E106" s="10"/>
      <c r="F106" s="38"/>
      <c r="G106" s="9"/>
    </row>
    <row r="107" spans="1:7" ht="12.75" customHeight="1">
      <c r="A107" s="12">
        <v>6413</v>
      </c>
      <c r="B107" s="9" t="s">
        <v>105</v>
      </c>
      <c r="C107" s="10"/>
      <c r="D107" s="10"/>
      <c r="E107" s="10"/>
      <c r="F107" s="38"/>
      <c r="G107" s="9"/>
    </row>
    <row r="108" spans="1:7" ht="12.75" customHeight="1">
      <c r="A108" s="12">
        <v>6423</v>
      </c>
      <c r="B108" s="9" t="s">
        <v>106</v>
      </c>
      <c r="C108" s="10"/>
      <c r="D108" s="10"/>
      <c r="E108" s="10"/>
      <c r="F108" s="38"/>
      <c r="G108" s="9"/>
    </row>
    <row r="109" spans="1:7" ht="12.75" customHeight="1">
      <c r="A109" s="12">
        <v>6520</v>
      </c>
      <c r="B109" s="9" t="s">
        <v>107</v>
      </c>
      <c r="C109" s="10"/>
      <c r="D109" s="10"/>
      <c r="E109" s="10"/>
      <c r="F109" s="38"/>
      <c r="G109" s="9"/>
    </row>
    <row r="110" spans="1:7" ht="12.75" customHeight="1">
      <c r="A110" s="12">
        <v>6531</v>
      </c>
      <c r="B110" s="9" t="s">
        <v>108</v>
      </c>
      <c r="C110" s="10">
        <v>-1215</v>
      </c>
      <c r="D110" s="10">
        <v>-1125</v>
      </c>
      <c r="E110" s="10"/>
      <c r="F110" s="38">
        <v>-1125</v>
      </c>
      <c r="G110" s="46"/>
    </row>
    <row r="111" spans="1:7" ht="12.75" customHeight="1">
      <c r="A111" s="12">
        <v>6570</v>
      </c>
      <c r="B111" s="9" t="s">
        <v>109</v>
      </c>
      <c r="C111" s="10"/>
      <c r="D111" s="10"/>
      <c r="E111" s="10"/>
      <c r="F111" s="38"/>
      <c r="G111" s="9"/>
    </row>
    <row r="112" spans="1:7" ht="12.75" customHeight="1">
      <c r="A112" s="12">
        <v>6590</v>
      </c>
      <c r="B112" s="9" t="s">
        <v>110</v>
      </c>
      <c r="C112" s="10"/>
      <c r="D112" s="10"/>
      <c r="E112" s="10"/>
      <c r="F112" s="38"/>
      <c r="G112" s="9"/>
    </row>
    <row r="113" spans="1:7" ht="12.75" customHeight="1">
      <c r="A113" s="12">
        <v>6970</v>
      </c>
      <c r="B113" s="9" t="s">
        <v>111</v>
      </c>
      <c r="C113" s="10"/>
      <c r="D113" s="10"/>
      <c r="E113" s="10"/>
      <c r="F113" s="38"/>
      <c r="G113" s="9"/>
    </row>
    <row r="114" spans="1:7" ht="12.75" customHeight="1">
      <c r="A114" s="12">
        <v>6971</v>
      </c>
      <c r="B114" s="9" t="s">
        <v>112</v>
      </c>
      <c r="C114" s="10"/>
      <c r="D114" s="10"/>
      <c r="E114" s="10"/>
      <c r="F114" s="38"/>
      <c r="G114" s="9"/>
    </row>
    <row r="115" spans="1:7" ht="12.75" customHeight="1">
      <c r="A115" s="12">
        <v>6972</v>
      </c>
      <c r="B115" s="9" t="s">
        <v>113</v>
      </c>
      <c r="C115" s="10"/>
      <c r="D115" s="10"/>
      <c r="E115" s="10"/>
      <c r="F115" s="38"/>
      <c r="G115" s="9"/>
    </row>
    <row r="116" spans="1:7" ht="12.75" customHeight="1">
      <c r="A116" s="12">
        <v>6973</v>
      </c>
      <c r="B116" s="9" t="s">
        <v>114</v>
      </c>
      <c r="C116" s="10"/>
      <c r="D116" s="10"/>
      <c r="E116" s="10"/>
      <c r="F116" s="38"/>
      <c r="G116" s="9"/>
    </row>
    <row r="117" spans="1:7" ht="12.75" customHeight="1">
      <c r="A117" s="12">
        <v>6990</v>
      </c>
      <c r="B117" s="9" t="s">
        <v>115</v>
      </c>
      <c r="C117" s="10"/>
      <c r="D117" s="10"/>
      <c r="E117" s="10"/>
      <c r="F117" s="38"/>
      <c r="G117" s="9"/>
    </row>
    <row r="118" spans="1:7" ht="12.75" customHeight="1">
      <c r="A118" s="12">
        <v>6995</v>
      </c>
      <c r="B118" s="9" t="s">
        <v>116</v>
      </c>
      <c r="C118" s="10"/>
      <c r="D118" s="10"/>
      <c r="E118" s="10"/>
      <c r="F118" s="38"/>
      <c r="G118" s="9"/>
    </row>
    <row r="119" spans="1:7" ht="12.75" customHeight="1">
      <c r="A119" s="23">
        <v>6996</v>
      </c>
      <c r="B119" s="24" t="s">
        <v>117</v>
      </c>
      <c r="C119" s="10"/>
      <c r="D119" s="10"/>
      <c r="E119" s="10"/>
      <c r="F119" s="10"/>
      <c r="G119" s="9"/>
    </row>
    <row r="120" spans="1:7" ht="12.75" customHeight="1">
      <c r="A120" s="21" t="s">
        <v>118</v>
      </c>
      <c r="B120" s="9"/>
      <c r="C120" s="10">
        <f>SUM(C54:C93,C95:C119)</f>
        <v>-8510</v>
      </c>
      <c r="D120" s="10">
        <f>SUM(D54:D93,D95:D119)</f>
        <v>-10625</v>
      </c>
      <c r="E120" s="10">
        <f>SUM(E54:E93,E95:E119)</f>
        <v>-5450</v>
      </c>
      <c r="F120" s="10">
        <f>SUM(F54:F93,F95:F119)</f>
        <v>-8825</v>
      </c>
      <c r="G120" s="9"/>
    </row>
    <row r="121" spans="1:7" ht="12.75" customHeight="1">
      <c r="A121" s="15"/>
      <c r="C121" s="20"/>
      <c r="D121" s="20"/>
      <c r="E121" s="20"/>
      <c r="F121" s="20"/>
    </row>
    <row r="122" spans="1:7" ht="12.75" customHeight="1">
      <c r="A122" s="8" t="s">
        <v>119</v>
      </c>
      <c r="B122" s="9"/>
      <c r="C122" s="10"/>
      <c r="D122" s="10"/>
      <c r="E122" s="10"/>
      <c r="F122" s="10"/>
      <c r="G122" s="9"/>
    </row>
    <row r="123" spans="1:7" ht="12.75" customHeight="1">
      <c r="A123" s="12">
        <v>7510</v>
      </c>
      <c r="B123" s="9" t="s">
        <v>120</v>
      </c>
      <c r="C123" s="10"/>
      <c r="D123" s="10"/>
      <c r="E123" s="10"/>
      <c r="F123" s="38">
        <v>-300</v>
      </c>
      <c r="G123" s="9"/>
    </row>
    <row r="124" spans="1:7" ht="12.75" customHeight="1">
      <c r="A124" s="12">
        <v>7511</v>
      </c>
      <c r="B124" s="9" t="s">
        <v>121</v>
      </c>
      <c r="C124" s="10"/>
      <c r="D124" s="10"/>
      <c r="E124" s="10"/>
      <c r="F124" s="10"/>
      <c r="G124" s="9"/>
    </row>
    <row r="125" spans="1:7" ht="12.75" customHeight="1">
      <c r="A125" s="12" t="s">
        <v>122</v>
      </c>
      <c r="B125" s="9"/>
      <c r="C125" s="10">
        <f>SUM(C123:C124)</f>
        <v>0</v>
      </c>
      <c r="D125" s="10">
        <f>SUM(D123:D124)</f>
        <v>0</v>
      </c>
      <c r="E125" s="10">
        <f>SUM(E123:E124)</f>
        <v>0</v>
      </c>
      <c r="F125" s="10">
        <f>SUM(F123:F124)</f>
        <v>-300</v>
      </c>
      <c r="G125" s="9"/>
    </row>
    <row r="126" spans="1:7" ht="12.75" customHeight="1">
      <c r="A126" s="15"/>
      <c r="C126" s="20"/>
      <c r="D126" s="20"/>
      <c r="E126" s="20"/>
      <c r="F126" s="20"/>
    </row>
    <row r="127" spans="1:7" ht="12.75" customHeight="1">
      <c r="A127" s="84" t="s">
        <v>123</v>
      </c>
      <c r="B127" s="84"/>
      <c r="C127" s="10"/>
      <c r="D127" s="10"/>
      <c r="E127" s="10"/>
      <c r="F127" s="10"/>
      <c r="G127" s="9"/>
    </row>
    <row r="128" spans="1:7" ht="12.75" customHeight="1">
      <c r="A128" s="31">
        <v>7820</v>
      </c>
      <c r="B128" s="32" t="s">
        <v>124</v>
      </c>
      <c r="C128" s="10"/>
      <c r="D128" s="10"/>
      <c r="E128" s="10"/>
      <c r="F128" s="10"/>
      <c r="G128" s="9"/>
    </row>
    <row r="129" spans="1:7" ht="12.75" customHeight="1">
      <c r="A129" s="12">
        <v>7822</v>
      </c>
      <c r="B129" s="9" t="s">
        <v>125</v>
      </c>
      <c r="C129" s="10"/>
      <c r="D129" s="10"/>
      <c r="E129" s="10"/>
      <c r="F129" s="10"/>
      <c r="G129" s="9"/>
    </row>
    <row r="130" spans="1:7" ht="12.75" customHeight="1">
      <c r="A130" s="8" t="s">
        <v>126</v>
      </c>
      <c r="B130" s="9"/>
      <c r="C130" s="52">
        <f>SUM(C128:C129)</f>
        <v>0</v>
      </c>
      <c r="D130" s="52">
        <f>SUM(D128:D129)</f>
        <v>0</v>
      </c>
      <c r="E130" s="52">
        <f>SUM(E128:E129)</f>
        <v>0</v>
      </c>
      <c r="F130" s="52">
        <f>SUM(F128:F129)</f>
        <v>0</v>
      </c>
      <c r="G130" s="9"/>
    </row>
    <row r="131" spans="1:7" ht="12.75" customHeight="1">
      <c r="A131" s="8" t="s">
        <v>127</v>
      </c>
      <c r="B131" s="21"/>
      <c r="C131" s="10">
        <f>SUM(C49,C120,C125,C130)</f>
        <v>-8510</v>
      </c>
      <c r="D131" s="10">
        <f>SUM(D49,D120,D125,D130)</f>
        <v>-10625</v>
      </c>
      <c r="E131" s="10">
        <f>SUM(E49,E120,E125,E130)</f>
        <v>-5450</v>
      </c>
      <c r="F131" s="10">
        <f>SUM(F49,F120,F125,F130)</f>
        <v>-9125</v>
      </c>
      <c r="G131" s="9"/>
    </row>
    <row r="132" spans="1:7" ht="12.75" customHeight="1">
      <c r="A132" s="8" t="s">
        <v>129</v>
      </c>
      <c r="B132" s="21"/>
      <c r="C132" s="10">
        <f>SUM(C40,C131)</f>
        <v>-2110</v>
      </c>
      <c r="D132" s="10">
        <f>SUM(D40,D131)</f>
        <v>375</v>
      </c>
      <c r="E132" s="10">
        <f>SUM(E40,E131)</f>
        <v>40</v>
      </c>
      <c r="F132" s="10">
        <f>SUM(F40,F131)</f>
        <v>3875</v>
      </c>
      <c r="G132" s="9"/>
    </row>
    <row r="133" spans="1:7" ht="12.75" customHeight="1">
      <c r="A133" s="8" t="s">
        <v>133</v>
      </c>
      <c r="B133" s="9"/>
      <c r="C133" s="10"/>
      <c r="D133" s="10"/>
      <c r="E133" s="10"/>
      <c r="F133" s="10"/>
      <c r="G133" s="9"/>
    </row>
    <row r="134" spans="1:7" ht="12.75" customHeight="1">
      <c r="A134" s="12">
        <v>8300</v>
      </c>
      <c r="B134" s="9" t="s">
        <v>134</v>
      </c>
      <c r="C134" s="10"/>
      <c r="D134" s="10"/>
      <c r="E134" s="10"/>
      <c r="F134" s="10"/>
      <c r="G134" s="9"/>
    </row>
    <row r="135" spans="1:7" ht="12.75" customHeight="1">
      <c r="A135" s="12">
        <v>8310</v>
      </c>
      <c r="B135" s="9" t="s">
        <v>135</v>
      </c>
      <c r="C135" s="10"/>
      <c r="D135" s="10"/>
      <c r="E135" s="10"/>
      <c r="F135" s="10"/>
      <c r="G135" s="9"/>
    </row>
    <row r="136" spans="1:7" ht="12.75" customHeight="1">
      <c r="A136" s="12">
        <v>8390</v>
      </c>
      <c r="B136" s="9" t="s">
        <v>136</v>
      </c>
      <c r="C136" s="10"/>
      <c r="D136" s="10"/>
      <c r="E136" s="10"/>
      <c r="F136" s="10"/>
      <c r="G136" s="9"/>
    </row>
    <row r="137" spans="1:7" ht="12.75" customHeight="1">
      <c r="A137" s="12">
        <v>8400</v>
      </c>
      <c r="B137" s="9" t="s">
        <v>137</v>
      </c>
      <c r="C137" s="10"/>
      <c r="D137" s="10"/>
      <c r="E137" s="10"/>
      <c r="F137" s="10"/>
      <c r="G137" s="9"/>
    </row>
    <row r="138" spans="1:7" ht="12.75" customHeight="1">
      <c r="A138" s="12">
        <v>8410</v>
      </c>
      <c r="B138" s="34" t="s">
        <v>138</v>
      </c>
      <c r="C138" s="10"/>
      <c r="D138" s="10"/>
      <c r="E138" s="10"/>
      <c r="F138" s="10"/>
      <c r="G138" s="42"/>
    </row>
    <row r="139" spans="1:7" ht="12.75" customHeight="1">
      <c r="A139" s="12">
        <v>8422</v>
      </c>
      <c r="B139" s="34" t="s">
        <v>139</v>
      </c>
      <c r="C139" s="10"/>
      <c r="D139" s="10"/>
      <c r="E139" s="10"/>
      <c r="F139" s="10"/>
      <c r="G139" s="42"/>
    </row>
    <row r="140" spans="1:7" ht="12.75" customHeight="1">
      <c r="A140" s="12">
        <v>8423</v>
      </c>
      <c r="B140" s="34" t="s">
        <v>140</v>
      </c>
      <c r="C140" s="10"/>
      <c r="D140" s="10"/>
      <c r="E140" s="10"/>
      <c r="F140" s="10"/>
      <c r="G140" s="42"/>
    </row>
    <row r="141" spans="1:7" ht="12.75" customHeight="1">
      <c r="A141" s="12">
        <v>8710</v>
      </c>
      <c r="B141" s="34" t="s">
        <v>141</v>
      </c>
      <c r="C141" s="10"/>
      <c r="D141" s="10"/>
      <c r="E141" s="10"/>
      <c r="F141" s="10"/>
      <c r="G141" s="42"/>
    </row>
    <row r="142" spans="1:7" ht="12.75" customHeight="1">
      <c r="A142" s="12" t="s">
        <v>142</v>
      </c>
      <c r="B142" s="21"/>
      <c r="C142" s="10">
        <f>SUM(C134:C141)</f>
        <v>0</v>
      </c>
      <c r="D142" s="10">
        <f>SUM(D134:D141)</f>
        <v>0</v>
      </c>
      <c r="E142" s="10">
        <f>SUM(E134:E141)</f>
        <v>0</v>
      </c>
      <c r="F142" s="10">
        <f>SUM(F134:F141)</f>
        <v>0</v>
      </c>
      <c r="G142" s="9"/>
    </row>
    <row r="143" spans="1:7" ht="12.75" customHeight="1">
      <c r="A143" s="8" t="s">
        <v>143</v>
      </c>
      <c r="B143" s="21"/>
      <c r="C143" s="10">
        <f>SUM(C132,C142)</f>
        <v>-2110</v>
      </c>
      <c r="D143" s="10">
        <f>SUM(D132,D142)</f>
        <v>375</v>
      </c>
      <c r="E143" s="10">
        <f>SUM(E132,E142)</f>
        <v>40</v>
      </c>
      <c r="F143" s="10">
        <f>SUM(F132,F142)</f>
        <v>3875</v>
      </c>
      <c r="G143" s="9"/>
    </row>
    <row r="144" spans="1:7" ht="12.75" customHeight="1">
      <c r="A144" s="8" t="s">
        <v>144</v>
      </c>
      <c r="B144" s="21"/>
      <c r="C144" s="10">
        <f>SUM(C143)</f>
        <v>-2110</v>
      </c>
      <c r="D144" s="10">
        <f>SUM(D143)</f>
        <v>375</v>
      </c>
      <c r="E144" s="10">
        <f>SUM(E143)</f>
        <v>40</v>
      </c>
      <c r="F144" s="10">
        <f>SUM(F143)</f>
        <v>3875</v>
      </c>
      <c r="G144" s="9"/>
    </row>
    <row r="145" spans="1:8" ht="12.75" customHeight="1">
      <c r="A145" s="15"/>
      <c r="C145" s="20"/>
      <c r="D145" s="20"/>
    </row>
    <row r="146" spans="1:8" ht="12.75" customHeight="1">
      <c r="A146" s="2"/>
      <c r="C146" s="20"/>
      <c r="D146" s="20"/>
    </row>
    <row r="147" spans="1:8" ht="12.75" customHeight="1"/>
    <row r="148" spans="1:8" ht="12.75" customHeight="1">
      <c r="A148" s="15"/>
      <c r="C148" s="20"/>
      <c r="D148" s="20"/>
    </row>
    <row r="149" spans="1:8" ht="12.75" customHeight="1">
      <c r="A149" s="15"/>
      <c r="C149" s="20"/>
      <c r="D149" s="20"/>
      <c r="G149" s="15"/>
      <c r="H149" s="13"/>
    </row>
    <row r="150" spans="1:8" ht="12.75" customHeight="1">
      <c r="A150" s="15"/>
      <c r="C150" s="20"/>
      <c r="D150" s="20"/>
    </row>
    <row r="151" spans="1:8" ht="12.75" customHeight="1"/>
    <row r="152" spans="1:8" ht="12.75" customHeight="1"/>
    <row r="153" spans="1:8" ht="12.75" customHeight="1"/>
    <row r="154" spans="1:8" ht="12.75" customHeight="1"/>
    <row r="155" spans="1:8" ht="12.75" customHeight="1"/>
    <row r="156" spans="1:8" ht="12.75" customHeight="1"/>
    <row r="157" spans="1:8" ht="12.75" customHeight="1"/>
    <row r="158" spans="1:8" ht="12.75" customHeight="1"/>
    <row r="159" spans="1:8" ht="12.75" customHeight="1"/>
    <row r="160" spans="1:8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sheetProtection selectLockedCells="1" selectUnlockedCells="1"/>
  <mergeCells count="1">
    <mergeCell ref="A127:B127"/>
  </mergeCells>
  <pageMargins left="0.7" right="0.7" top="0.1388888888888889" bottom="0.75" header="0" footer="0.75"/>
  <pageSetup paperSize="77" firstPageNumber="0" orientation="landscape" horizontalDpi="300" verticalDpi="300"/>
  <headerFooter alignWithMargins="0">
    <oddHeader>&amp;C&amp;10 Intern&amp;1#_x005F_x000D_&amp;10 000000Intern#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3B280-7996-472A-B527-0164240A2DF3}">
  <dimension ref="A1:G1013"/>
  <sheetViews>
    <sheetView zoomScale="95" zoomScaleNormal="95" workbookViewId="0">
      <selection activeCell="D8" sqref="D8"/>
    </sheetView>
  </sheetViews>
  <sheetFormatPr defaultColWidth="13.1875" defaultRowHeight="15" customHeight="1"/>
  <cols>
    <col min="1" max="1" width="7.9375" style="1" customWidth="1"/>
    <col min="2" max="2" width="32.5625" style="1" customWidth="1"/>
    <col min="3" max="3" width="14.4375" style="1" customWidth="1"/>
    <col min="4" max="4" width="16.5625" style="1" customWidth="1"/>
    <col min="5" max="6" width="13.1875" style="1"/>
    <col min="7" max="7" width="32.0625" style="1" customWidth="1"/>
    <col min="8" max="16384" width="13.1875" style="1"/>
  </cols>
  <sheetData>
    <row r="1" spans="1:7" ht="12.75" customHeight="1">
      <c r="A1" s="2" t="s">
        <v>163</v>
      </c>
      <c r="B1" s="3"/>
      <c r="C1" s="4"/>
      <c r="D1" s="4"/>
    </row>
    <row r="2" spans="1:7" ht="12.75" customHeight="1">
      <c r="A2" s="5" t="s">
        <v>1</v>
      </c>
      <c r="B2" s="6"/>
      <c r="C2" s="7" t="s">
        <v>2</v>
      </c>
      <c r="D2" s="7" t="s">
        <v>3</v>
      </c>
      <c r="E2" s="7" t="s">
        <v>4</v>
      </c>
      <c r="F2" s="7" t="s">
        <v>5</v>
      </c>
      <c r="G2" s="6" t="s">
        <v>147</v>
      </c>
    </row>
    <row r="3" spans="1:7" ht="12.75" customHeight="1">
      <c r="A3" s="8" t="s">
        <v>6</v>
      </c>
      <c r="B3" s="9"/>
      <c r="C3" s="11"/>
      <c r="D3" s="10"/>
      <c r="E3" s="10"/>
      <c r="F3" s="10"/>
      <c r="G3" s="9"/>
    </row>
    <row r="4" spans="1:7" ht="12.75" customHeight="1">
      <c r="A4" s="8" t="s">
        <v>7</v>
      </c>
      <c r="B4" s="9"/>
      <c r="C4" s="10"/>
      <c r="D4" s="10"/>
      <c r="E4" s="10"/>
      <c r="F4" s="10"/>
      <c r="G4" s="9"/>
    </row>
    <row r="5" spans="1:7" ht="12.75" customHeight="1">
      <c r="A5" s="12">
        <v>3010</v>
      </c>
      <c r="B5" s="9" t="s">
        <v>8</v>
      </c>
      <c r="C5" s="10"/>
      <c r="D5" s="10"/>
      <c r="E5" s="10"/>
      <c r="F5" s="10"/>
      <c r="G5" s="9"/>
    </row>
    <row r="6" spans="1:7" ht="12.75" customHeight="1">
      <c r="A6" s="12">
        <v>3011</v>
      </c>
      <c r="B6" s="9" t="s">
        <v>9</v>
      </c>
      <c r="C6" s="37"/>
      <c r="D6" s="37"/>
      <c r="E6" s="37"/>
      <c r="F6" s="37"/>
      <c r="G6" s="9"/>
    </row>
    <row r="7" spans="1:7" ht="12.75" customHeight="1">
      <c r="A7" s="12">
        <v>3012</v>
      </c>
      <c r="B7" s="9" t="s">
        <v>10</v>
      </c>
      <c r="C7" s="56">
        <v>6575</v>
      </c>
      <c r="D7" s="57">
        <v>7000</v>
      </c>
      <c r="E7" s="57">
        <v>4888</v>
      </c>
      <c r="F7" s="58">
        <v>6000</v>
      </c>
      <c r="G7" s="42"/>
    </row>
    <row r="8" spans="1:7" ht="12.75" customHeight="1">
      <c r="A8" s="12">
        <v>3013</v>
      </c>
      <c r="B8" s="9" t="s">
        <v>11</v>
      </c>
      <c r="C8" s="56">
        <v>25500</v>
      </c>
      <c r="D8" s="57">
        <v>54300</v>
      </c>
      <c r="E8" s="57">
        <v>67350</v>
      </c>
      <c r="F8" s="58">
        <v>72000</v>
      </c>
      <c r="G8" s="42"/>
    </row>
    <row r="9" spans="1:7" ht="12.75" customHeight="1">
      <c r="A9" s="12">
        <v>3014</v>
      </c>
      <c r="B9" s="9" t="s">
        <v>12</v>
      </c>
      <c r="C9" s="59"/>
      <c r="D9" s="59"/>
      <c r="E9" s="59"/>
      <c r="F9" s="59"/>
      <c r="G9" s="9"/>
    </row>
    <row r="10" spans="1:7" ht="12.75" customHeight="1">
      <c r="A10" s="12">
        <v>3015</v>
      </c>
      <c r="B10" s="9" t="s">
        <v>13</v>
      </c>
      <c r="C10" s="10"/>
      <c r="D10" s="10"/>
      <c r="E10" s="10"/>
      <c r="F10" s="10"/>
      <c r="G10" s="9"/>
    </row>
    <row r="11" spans="1:7" ht="12.75" customHeight="1">
      <c r="A11" s="12">
        <v>3016</v>
      </c>
      <c r="B11" s="9" t="s">
        <v>14</v>
      </c>
      <c r="C11" s="10"/>
      <c r="D11" s="10"/>
      <c r="E11" s="10"/>
      <c r="F11" s="10"/>
      <c r="G11" s="9"/>
    </row>
    <row r="12" spans="1:7" ht="12.75" customHeight="1">
      <c r="A12" s="12">
        <v>3017</v>
      </c>
      <c r="B12" s="9" t="s">
        <v>148</v>
      </c>
      <c r="C12" s="10"/>
      <c r="D12" s="10"/>
      <c r="E12" s="10"/>
      <c r="F12" s="10"/>
      <c r="G12" s="9"/>
    </row>
    <row r="13" spans="1:7" ht="12.75" customHeight="1">
      <c r="A13" s="12">
        <v>3018</v>
      </c>
      <c r="B13" s="9" t="s">
        <v>16</v>
      </c>
      <c r="C13" s="10"/>
      <c r="D13" s="10"/>
      <c r="E13" s="10"/>
      <c r="F13" s="10"/>
      <c r="G13" s="9"/>
    </row>
    <row r="14" spans="1:7" ht="12.75" customHeight="1">
      <c r="A14" s="12">
        <v>3020</v>
      </c>
      <c r="B14" s="9" t="s">
        <v>17</v>
      </c>
      <c r="C14" s="10"/>
      <c r="D14" s="10"/>
      <c r="E14" s="10"/>
      <c r="F14" s="10"/>
      <c r="G14" s="9"/>
    </row>
    <row r="15" spans="1:7" ht="12.75" customHeight="1">
      <c r="A15" s="12">
        <v>3021</v>
      </c>
      <c r="B15" s="9" t="s">
        <v>18</v>
      </c>
      <c r="C15" s="10"/>
      <c r="D15" s="10"/>
      <c r="E15" s="10"/>
      <c r="F15" s="10"/>
      <c r="G15" s="9"/>
    </row>
    <row r="16" spans="1:7" ht="12.75" customHeight="1">
      <c r="A16" s="12">
        <v>3022</v>
      </c>
      <c r="B16" s="9" t="s">
        <v>19</v>
      </c>
      <c r="C16" s="10"/>
      <c r="D16" s="10">
        <v>12000</v>
      </c>
      <c r="E16" s="10"/>
      <c r="F16" s="10"/>
      <c r="G16" s="9"/>
    </row>
    <row r="17" spans="1:7" ht="12.75" customHeight="1">
      <c r="A17" s="12">
        <v>3023</v>
      </c>
      <c r="B17" s="9" t="s">
        <v>20</v>
      </c>
      <c r="C17" s="10">
        <v>63780.5</v>
      </c>
      <c r="D17" s="10"/>
      <c r="E17" s="10"/>
      <c r="F17" s="10"/>
      <c r="G17" s="9"/>
    </row>
    <row r="18" spans="1:7" ht="12.75" customHeight="1">
      <c r="A18" s="12">
        <v>3024</v>
      </c>
      <c r="B18" s="9" t="s">
        <v>21</v>
      </c>
      <c r="C18" s="10"/>
      <c r="D18" s="10"/>
      <c r="E18" s="10"/>
      <c r="F18" s="10"/>
      <c r="G18" s="9"/>
    </row>
    <row r="19" spans="1:7" ht="12.75" customHeight="1">
      <c r="A19" s="12">
        <v>3025</v>
      </c>
      <c r="B19" s="9" t="s">
        <v>22</v>
      </c>
      <c r="C19" s="10"/>
      <c r="D19" s="10"/>
      <c r="E19" s="10"/>
      <c r="F19" s="10"/>
      <c r="G19" s="9"/>
    </row>
    <row r="20" spans="1:7" ht="12.75" customHeight="1">
      <c r="A20" s="12">
        <v>3026</v>
      </c>
      <c r="B20" s="9" t="s">
        <v>150</v>
      </c>
      <c r="C20" s="10"/>
      <c r="D20" s="10"/>
      <c r="E20" s="10"/>
      <c r="F20" s="10"/>
      <c r="G20" s="9"/>
    </row>
    <row r="21" spans="1:7" ht="12.75" customHeight="1">
      <c r="A21" s="12">
        <v>3028</v>
      </c>
      <c r="B21" s="9" t="s">
        <v>24</v>
      </c>
      <c r="C21" s="10"/>
      <c r="D21" s="10"/>
      <c r="E21" s="10"/>
      <c r="F21" s="10"/>
      <c r="G21" s="9"/>
    </row>
    <row r="22" spans="1:7" ht="12.75" customHeight="1">
      <c r="A22" s="12">
        <v>3029</v>
      </c>
      <c r="B22" s="9" t="s">
        <v>161</v>
      </c>
      <c r="C22" s="10"/>
      <c r="D22" s="10"/>
      <c r="E22" s="10"/>
      <c r="F22" s="10"/>
      <c r="G22" s="9"/>
    </row>
    <row r="23" spans="1:7" ht="12.75" customHeight="1">
      <c r="A23" s="12">
        <v>3030</v>
      </c>
      <c r="B23" s="9" t="s">
        <v>26</v>
      </c>
      <c r="C23" s="10"/>
      <c r="D23" s="10"/>
      <c r="E23" s="10"/>
      <c r="F23" s="10"/>
      <c r="G23" s="9"/>
    </row>
    <row r="24" spans="1:7" ht="12.75" customHeight="1">
      <c r="A24" s="12">
        <v>3040</v>
      </c>
      <c r="B24" s="9" t="s">
        <v>27</v>
      </c>
      <c r="C24" s="10"/>
      <c r="D24" s="10"/>
      <c r="E24" s="10"/>
      <c r="F24" s="10"/>
      <c r="G24" s="9"/>
    </row>
    <row r="25" spans="1:7" ht="12.75" customHeight="1">
      <c r="A25" s="12">
        <v>3050</v>
      </c>
      <c r="B25" s="9" t="s">
        <v>28</v>
      </c>
      <c r="C25" s="10"/>
      <c r="D25" s="10"/>
      <c r="E25" s="10"/>
      <c r="F25" s="10"/>
      <c r="G25" s="9"/>
    </row>
    <row r="26" spans="1:7" ht="12.75" customHeight="1">
      <c r="A26" s="12">
        <v>3051</v>
      </c>
      <c r="B26" s="9" t="s">
        <v>29</v>
      </c>
      <c r="C26" s="10"/>
      <c r="D26" s="10"/>
      <c r="E26" s="10"/>
      <c r="F26" s="10"/>
      <c r="G26" s="9"/>
    </row>
    <row r="27" spans="1:7" ht="12.75" customHeight="1">
      <c r="A27" s="12">
        <v>3055</v>
      </c>
      <c r="B27" s="9" t="s">
        <v>30</v>
      </c>
      <c r="C27" s="10"/>
      <c r="D27" s="10"/>
      <c r="E27" s="10"/>
      <c r="F27" s="10"/>
      <c r="G27" s="9"/>
    </row>
    <row r="28" spans="1:7" ht="12.75" customHeight="1">
      <c r="A28" s="12">
        <v>3740</v>
      </c>
      <c r="B28" s="9" t="s">
        <v>31</v>
      </c>
      <c r="C28" s="10"/>
      <c r="D28" s="10"/>
      <c r="E28" s="10"/>
      <c r="F28" s="10"/>
      <c r="G28" s="9"/>
    </row>
    <row r="29" spans="1:7" ht="12.75" customHeight="1">
      <c r="A29" s="8" t="s">
        <v>32</v>
      </c>
      <c r="B29" s="8"/>
      <c r="C29" s="14">
        <f>SUM(C5:C28)</f>
        <v>95855.5</v>
      </c>
      <c r="D29" s="14">
        <f>SUM(D5:D28)</f>
        <v>73300</v>
      </c>
      <c r="E29" s="14">
        <f>SUM(E5:E28)</f>
        <v>72238</v>
      </c>
      <c r="F29" s="14">
        <f>SUM(F5:F28)</f>
        <v>78000</v>
      </c>
      <c r="G29" s="9"/>
    </row>
    <row r="30" spans="1:7" ht="12.75" customHeight="1">
      <c r="A30" s="15"/>
      <c r="B30" s="2"/>
      <c r="C30" s="4"/>
      <c r="D30" s="4"/>
      <c r="E30" s="4"/>
      <c r="F30" s="4"/>
      <c r="G30" s="13"/>
    </row>
    <row r="31" spans="1:7" ht="12.75" customHeight="1">
      <c r="A31" s="12" t="s">
        <v>33</v>
      </c>
      <c r="B31" s="8"/>
      <c r="C31" s="14"/>
      <c r="D31" s="14"/>
      <c r="E31" s="14"/>
      <c r="F31" s="14"/>
      <c r="G31" s="9"/>
    </row>
    <row r="32" spans="1:7" ht="12.75" customHeight="1">
      <c r="A32" s="12">
        <v>3985</v>
      </c>
      <c r="B32" s="12" t="s">
        <v>34</v>
      </c>
      <c r="C32" s="10"/>
      <c r="D32" s="10"/>
      <c r="E32" s="10"/>
      <c r="F32" s="10"/>
      <c r="G32" s="9"/>
    </row>
    <row r="33" spans="1:7" ht="12.75" customHeight="1">
      <c r="A33" s="12">
        <v>3986</v>
      </c>
      <c r="B33" s="12" t="s">
        <v>164</v>
      </c>
      <c r="C33" s="10"/>
      <c r="D33" s="10"/>
      <c r="E33" s="10"/>
      <c r="F33" s="10"/>
      <c r="G33" s="9"/>
    </row>
    <row r="34" spans="1:7" ht="12.75" customHeight="1">
      <c r="A34" s="12">
        <v>3987</v>
      </c>
      <c r="B34" s="12" t="s">
        <v>36</v>
      </c>
      <c r="C34" s="10"/>
      <c r="D34" s="10"/>
      <c r="E34" s="10"/>
      <c r="F34" s="10"/>
      <c r="G34" s="9"/>
    </row>
    <row r="35" spans="1:7" ht="12.75" customHeight="1">
      <c r="A35" s="12">
        <v>3988</v>
      </c>
      <c r="B35" s="12" t="s">
        <v>37</v>
      </c>
      <c r="C35" s="10"/>
      <c r="D35" s="10"/>
      <c r="E35" s="10"/>
      <c r="F35" s="10"/>
      <c r="G35" s="9"/>
    </row>
    <row r="36" spans="1:7" ht="12.75" customHeight="1">
      <c r="A36" s="12">
        <v>3989</v>
      </c>
      <c r="B36" s="12" t="s">
        <v>38</v>
      </c>
      <c r="C36" s="10">
        <v>0</v>
      </c>
      <c r="D36" s="10"/>
      <c r="E36" s="10"/>
      <c r="F36" s="10"/>
      <c r="G36" s="9"/>
    </row>
    <row r="37" spans="1:7" ht="12.75" customHeight="1">
      <c r="A37" s="12">
        <v>3990</v>
      </c>
      <c r="B37" s="12" t="s">
        <v>39</v>
      </c>
      <c r="C37" s="10"/>
      <c r="D37" s="10"/>
      <c r="E37" s="10"/>
      <c r="F37" s="10"/>
      <c r="G37" s="9"/>
    </row>
    <row r="38" spans="1:7" ht="12.75" customHeight="1">
      <c r="A38" s="8" t="s">
        <v>40</v>
      </c>
      <c r="B38" s="8"/>
      <c r="C38" s="14">
        <f>SUM(C32:C37)</f>
        <v>0</v>
      </c>
      <c r="D38" s="14">
        <f>SUM(D32:D37)</f>
        <v>0</v>
      </c>
      <c r="E38" s="14">
        <f>SUM(E32:E37)</f>
        <v>0</v>
      </c>
      <c r="F38" s="14">
        <f>SUM(F32:F37)</f>
        <v>0</v>
      </c>
      <c r="G38" s="9"/>
    </row>
    <row r="39" spans="1:7" ht="12.75" customHeight="1">
      <c r="A39" s="15"/>
      <c r="B39" s="2"/>
      <c r="C39" s="4"/>
      <c r="D39" s="4"/>
      <c r="E39" s="4"/>
      <c r="F39" s="4"/>
      <c r="G39" s="13"/>
    </row>
    <row r="40" spans="1:7" ht="12.75" customHeight="1">
      <c r="A40" s="8" t="s">
        <v>41</v>
      </c>
      <c r="B40" s="21"/>
      <c r="C40" s="14">
        <f>SUM(C29,C38)</f>
        <v>95855.5</v>
      </c>
      <c r="D40" s="14">
        <f>SUM(D29,D38)</f>
        <v>73300</v>
      </c>
      <c r="E40" s="14">
        <f>SUM(E29,E38)</f>
        <v>72238</v>
      </c>
      <c r="F40" s="14">
        <f>SUM(F29,F38)</f>
        <v>78000</v>
      </c>
      <c r="G40" s="21"/>
    </row>
    <row r="41" spans="1:7" ht="12.75" customHeight="1">
      <c r="A41" s="2"/>
      <c r="B41" s="3"/>
      <c r="C41" s="4"/>
      <c r="D41" s="4"/>
      <c r="E41" s="4"/>
      <c r="F41" s="4"/>
      <c r="G41" s="3"/>
    </row>
    <row r="42" spans="1:7" ht="12.75" customHeight="1">
      <c r="A42" s="8" t="s">
        <v>42</v>
      </c>
      <c r="B42" s="21"/>
      <c r="C42" s="10"/>
      <c r="D42" s="10"/>
      <c r="E42" s="10"/>
      <c r="F42" s="10"/>
      <c r="G42" s="9"/>
    </row>
    <row r="43" spans="1:7" ht="12.75" customHeight="1">
      <c r="A43" s="8" t="s">
        <v>43</v>
      </c>
      <c r="B43" s="21"/>
      <c r="C43" s="10"/>
      <c r="D43" s="10"/>
      <c r="E43" s="10"/>
      <c r="F43" s="10"/>
      <c r="G43" s="9"/>
    </row>
    <row r="44" spans="1:7" ht="12.75" customHeight="1">
      <c r="A44" s="12">
        <v>4010</v>
      </c>
      <c r="B44" s="9" t="s">
        <v>44</v>
      </c>
      <c r="C44" s="10"/>
      <c r="D44" s="10"/>
      <c r="E44" s="10"/>
      <c r="F44" s="10"/>
      <c r="G44" s="9"/>
    </row>
    <row r="45" spans="1:7" ht="12.75" customHeight="1">
      <c r="A45" s="12">
        <v>4011</v>
      </c>
      <c r="B45" s="9" t="s">
        <v>45</v>
      </c>
      <c r="C45" s="10"/>
      <c r="D45" s="10"/>
      <c r="E45" s="10"/>
      <c r="F45" s="10"/>
      <c r="G45" s="9"/>
    </row>
    <row r="46" spans="1:7" ht="12.75" customHeight="1">
      <c r="A46" s="12">
        <v>4012</v>
      </c>
      <c r="B46" s="9" t="s">
        <v>46</v>
      </c>
      <c r="C46" s="10">
        <v>-5763</v>
      </c>
      <c r="D46" s="10">
        <v>-6000</v>
      </c>
      <c r="E46" s="10">
        <v>-2190</v>
      </c>
      <c r="F46" s="10">
        <v>-5000</v>
      </c>
      <c r="G46" s="9" t="s">
        <v>165</v>
      </c>
    </row>
    <row r="47" spans="1:7" ht="12.75" customHeight="1">
      <c r="A47" s="12">
        <v>4019</v>
      </c>
      <c r="B47" s="9" t="s">
        <v>47</v>
      </c>
      <c r="C47" s="10"/>
      <c r="D47" s="10"/>
      <c r="E47" s="10"/>
      <c r="F47" s="10"/>
      <c r="G47" s="9"/>
    </row>
    <row r="48" spans="1:7" ht="12.75" customHeight="1">
      <c r="A48" s="12">
        <v>4055</v>
      </c>
      <c r="B48" s="9" t="s">
        <v>166</v>
      </c>
      <c r="C48" s="10"/>
      <c r="D48" s="10"/>
      <c r="E48" s="10"/>
      <c r="F48" s="10"/>
      <c r="G48" s="9"/>
    </row>
    <row r="49" spans="1:7" ht="12.75" customHeight="1">
      <c r="A49" s="8" t="s">
        <v>49</v>
      </c>
      <c r="B49" s="21"/>
      <c r="C49" s="43">
        <f>SUM(C44:C48)</f>
        <v>-5763</v>
      </c>
      <c r="D49" s="43">
        <f>SUM(D44:D48)</f>
        <v>-6000</v>
      </c>
      <c r="E49" s="43">
        <f>SUM(E44:E48)</f>
        <v>-2190</v>
      </c>
      <c r="F49" s="43">
        <f>SUM(F44:F48)</f>
        <v>-5000</v>
      </c>
      <c r="G49" s="9"/>
    </row>
    <row r="50" spans="1:7" ht="12.75" customHeight="1">
      <c r="A50" s="15"/>
      <c r="B50" s="3"/>
      <c r="C50" s="4"/>
      <c r="D50" s="4"/>
      <c r="E50" s="4"/>
      <c r="F50" s="4"/>
      <c r="G50" s="13"/>
    </row>
    <row r="51" spans="1:7" ht="12.75" customHeight="1">
      <c r="A51" s="3" t="s">
        <v>50</v>
      </c>
      <c r="B51" s="3"/>
      <c r="C51" s="4">
        <f>SUM(C40,C49)</f>
        <v>90092.5</v>
      </c>
      <c r="D51" s="4">
        <f>SUM(D40,D49)</f>
        <v>67300</v>
      </c>
      <c r="E51" s="4">
        <f>SUM(E40,E49)</f>
        <v>70048</v>
      </c>
      <c r="F51" s="4">
        <f>SUM(F40,F49)</f>
        <v>73000</v>
      </c>
    </row>
    <row r="52" spans="1:7" ht="12.75" customHeight="1">
      <c r="A52" s="5" t="s">
        <v>1</v>
      </c>
      <c r="B52" s="6"/>
      <c r="C52" s="7" t="s">
        <v>2</v>
      </c>
      <c r="D52" s="7" t="s">
        <v>3</v>
      </c>
      <c r="E52" s="7" t="s">
        <v>4</v>
      </c>
      <c r="F52" s="7" t="s">
        <v>5</v>
      </c>
      <c r="G52" s="6"/>
    </row>
    <row r="53" spans="1:7" ht="12.75" customHeight="1">
      <c r="A53" s="8" t="s">
        <v>51</v>
      </c>
      <c r="B53" s="21"/>
      <c r="C53" s="10"/>
      <c r="D53" s="10"/>
      <c r="E53" s="10"/>
      <c r="F53" s="10"/>
      <c r="G53" s="9"/>
    </row>
    <row r="54" spans="1:7" ht="12.75" customHeight="1">
      <c r="A54" s="12">
        <v>5011</v>
      </c>
      <c r="B54" s="9" t="s">
        <v>52</v>
      </c>
      <c r="C54" s="10"/>
      <c r="D54" s="10"/>
      <c r="E54" s="10"/>
      <c r="F54" s="10"/>
      <c r="G54" s="9"/>
    </row>
    <row r="55" spans="1:7" ht="12.75" customHeight="1">
      <c r="A55" s="12">
        <v>5012</v>
      </c>
      <c r="B55" s="9" t="s">
        <v>54</v>
      </c>
      <c r="C55" s="10"/>
      <c r="D55" s="10"/>
      <c r="E55" s="10"/>
      <c r="F55" s="10"/>
      <c r="G55" s="9"/>
    </row>
    <row r="56" spans="1:7" ht="12.75" customHeight="1">
      <c r="A56" s="12">
        <v>5013</v>
      </c>
      <c r="B56" s="9" t="s">
        <v>55</v>
      </c>
      <c r="C56" s="10"/>
      <c r="D56" s="10"/>
      <c r="E56" s="10"/>
      <c r="F56" s="10"/>
      <c r="G56" s="9"/>
    </row>
    <row r="57" spans="1:7" ht="12.75" customHeight="1">
      <c r="A57" s="12">
        <v>5014</v>
      </c>
      <c r="B57" s="9" t="s">
        <v>56</v>
      </c>
      <c r="C57" s="10"/>
      <c r="D57" s="10"/>
      <c r="E57" s="10"/>
      <c r="F57" s="10"/>
      <c r="G57" s="9"/>
    </row>
    <row r="58" spans="1:7" ht="12.75" customHeight="1">
      <c r="A58" s="12">
        <v>5050</v>
      </c>
      <c r="B58" s="9" t="s">
        <v>57</v>
      </c>
      <c r="C58" s="10"/>
      <c r="D58" s="10"/>
      <c r="E58" s="10"/>
      <c r="F58" s="10"/>
      <c r="G58" s="9"/>
    </row>
    <row r="59" spans="1:7" ht="12.75" customHeight="1">
      <c r="A59" s="12">
        <v>5060</v>
      </c>
      <c r="B59" s="9" t="s">
        <v>58</v>
      </c>
      <c r="C59" s="10"/>
      <c r="D59" s="10"/>
      <c r="E59" s="10"/>
      <c r="F59" s="10"/>
      <c r="G59" s="9"/>
    </row>
    <row r="60" spans="1:7" ht="12.75" customHeight="1">
      <c r="A60" s="12">
        <v>5070</v>
      </c>
      <c r="B60" s="9" t="s">
        <v>59</v>
      </c>
      <c r="C60" s="10"/>
      <c r="D60" s="10"/>
      <c r="E60" s="10"/>
      <c r="F60" s="10"/>
      <c r="G60" s="9"/>
    </row>
    <row r="61" spans="1:7" ht="12.75" customHeight="1">
      <c r="A61" s="12">
        <v>5080</v>
      </c>
      <c r="B61" s="9" t="s">
        <v>60</v>
      </c>
      <c r="C61" s="10"/>
      <c r="D61" s="10"/>
      <c r="E61" s="10"/>
      <c r="F61" s="10"/>
      <c r="G61" s="9"/>
    </row>
    <row r="62" spans="1:7" ht="12.75" customHeight="1">
      <c r="A62" s="12">
        <v>5090</v>
      </c>
      <c r="B62" s="9" t="s">
        <v>61</v>
      </c>
      <c r="C62" s="10"/>
      <c r="D62" s="10"/>
      <c r="E62" s="10"/>
      <c r="F62" s="10"/>
      <c r="G62" s="9"/>
    </row>
    <row r="63" spans="1:7" ht="12.75" customHeight="1">
      <c r="A63" s="12">
        <v>5160</v>
      </c>
      <c r="B63" s="9" t="s">
        <v>62</v>
      </c>
      <c r="C63" s="10"/>
      <c r="D63" s="10"/>
      <c r="E63" s="10"/>
      <c r="F63" s="10"/>
      <c r="G63" s="9"/>
    </row>
    <row r="64" spans="1:7" ht="12.75" customHeight="1">
      <c r="A64" s="12">
        <v>5210</v>
      </c>
      <c r="B64" s="9" t="s">
        <v>63</v>
      </c>
      <c r="C64" s="10"/>
      <c r="D64" s="10"/>
      <c r="E64" s="10"/>
      <c r="F64" s="10"/>
      <c r="G64" s="21"/>
    </row>
    <row r="65" spans="1:7" ht="12.75" customHeight="1">
      <c r="A65" s="12">
        <v>5220</v>
      </c>
      <c r="B65" s="9" t="s">
        <v>64</v>
      </c>
      <c r="C65" s="10"/>
      <c r="D65" s="10"/>
      <c r="E65" s="10"/>
      <c r="F65" s="10"/>
      <c r="G65" s="21"/>
    </row>
    <row r="66" spans="1:7" ht="12.75" customHeight="1">
      <c r="A66" s="12">
        <v>5290</v>
      </c>
      <c r="B66" s="9" t="s">
        <v>65</v>
      </c>
      <c r="C66" s="10"/>
      <c r="D66" s="10"/>
      <c r="E66" s="10"/>
      <c r="F66" s="10"/>
      <c r="G66" s="9"/>
    </row>
    <row r="67" spans="1:7" ht="12.75" customHeight="1">
      <c r="A67" s="12">
        <v>5310</v>
      </c>
      <c r="B67" s="9" t="s">
        <v>66</v>
      </c>
      <c r="C67" s="10"/>
      <c r="D67" s="10"/>
      <c r="E67" s="10"/>
      <c r="F67" s="10"/>
      <c r="G67" s="9"/>
    </row>
    <row r="68" spans="1:7" ht="12.75" customHeight="1">
      <c r="A68" s="12">
        <v>5410</v>
      </c>
      <c r="B68" s="9" t="s">
        <v>67</v>
      </c>
      <c r="C68" s="10"/>
      <c r="D68" s="10"/>
      <c r="E68" s="10"/>
      <c r="F68" s="10"/>
      <c r="G68" s="9"/>
    </row>
    <row r="69" spans="1:7" ht="12.75" customHeight="1">
      <c r="A69" s="12">
        <v>5422</v>
      </c>
      <c r="B69" s="9" t="s">
        <v>68</v>
      </c>
      <c r="C69" s="10"/>
      <c r="D69" s="10"/>
      <c r="E69" s="10"/>
      <c r="F69" s="10"/>
      <c r="G69" s="9"/>
    </row>
    <row r="70" spans="1:7" ht="12.75" customHeight="1">
      <c r="A70" s="12">
        <v>5460</v>
      </c>
      <c r="B70" s="9" t="s">
        <v>69</v>
      </c>
      <c r="C70" s="10"/>
      <c r="D70" s="10"/>
      <c r="E70" s="10"/>
      <c r="F70" s="10"/>
      <c r="G70" s="9"/>
    </row>
    <row r="71" spans="1:7" ht="12.75" customHeight="1">
      <c r="A71" s="12">
        <v>5461</v>
      </c>
      <c r="B71" s="9" t="s">
        <v>70</v>
      </c>
      <c r="C71" s="10">
        <v>0</v>
      </c>
      <c r="D71" s="10"/>
      <c r="E71" s="10"/>
      <c r="F71" s="10"/>
      <c r="G71" s="9"/>
    </row>
    <row r="72" spans="1:7" ht="12.75" customHeight="1">
      <c r="A72" s="12">
        <v>5469</v>
      </c>
      <c r="B72" s="9" t="s">
        <v>71</v>
      </c>
      <c r="C72" s="10"/>
      <c r="D72" s="10"/>
      <c r="E72" s="10"/>
      <c r="F72" s="10"/>
      <c r="G72" s="9"/>
    </row>
    <row r="73" spans="1:7" ht="12.75" customHeight="1">
      <c r="A73" s="12">
        <v>5471</v>
      </c>
      <c r="B73" s="9" t="s">
        <v>72</v>
      </c>
      <c r="C73" s="10"/>
      <c r="D73" s="10"/>
      <c r="E73" s="10"/>
      <c r="F73" s="10"/>
      <c r="G73" s="9"/>
    </row>
    <row r="74" spans="1:7" ht="12.75" customHeight="1">
      <c r="A74" s="12">
        <v>5472</v>
      </c>
      <c r="B74" s="9" t="s">
        <v>73</v>
      </c>
      <c r="C74" s="10"/>
      <c r="D74" s="10"/>
      <c r="E74" s="10"/>
      <c r="F74" s="10"/>
      <c r="G74" s="9"/>
    </row>
    <row r="75" spans="1:7" ht="12.75" customHeight="1">
      <c r="A75" s="12">
        <v>5500</v>
      </c>
      <c r="B75" s="9" t="s">
        <v>74</v>
      </c>
      <c r="C75" s="10"/>
      <c r="D75" s="10"/>
      <c r="E75" s="10"/>
      <c r="F75" s="10"/>
      <c r="G75" s="9"/>
    </row>
    <row r="76" spans="1:7" ht="12.75" customHeight="1">
      <c r="A76" s="12">
        <v>5611</v>
      </c>
      <c r="B76" s="9" t="s">
        <v>75</v>
      </c>
      <c r="C76" s="10"/>
      <c r="D76" s="10"/>
      <c r="E76" s="10"/>
      <c r="F76" s="10"/>
      <c r="G76" s="9"/>
    </row>
    <row r="77" spans="1:7" ht="12.75" customHeight="1">
      <c r="A77" s="12">
        <v>5800</v>
      </c>
      <c r="B77" s="9" t="s">
        <v>76</v>
      </c>
      <c r="C77" s="10"/>
      <c r="D77" s="10">
        <v>-1000</v>
      </c>
      <c r="E77" s="10"/>
      <c r="F77" s="10"/>
      <c r="G77" s="9"/>
    </row>
    <row r="78" spans="1:7" ht="12.75" customHeight="1">
      <c r="A78" s="12">
        <v>5801</v>
      </c>
      <c r="B78" s="9" t="s">
        <v>77</v>
      </c>
      <c r="C78" s="10"/>
      <c r="D78" s="10"/>
      <c r="E78" s="10"/>
      <c r="F78" s="10"/>
      <c r="G78" s="9"/>
    </row>
    <row r="79" spans="1:7" ht="12.75" customHeight="1">
      <c r="A79" s="12">
        <v>5802</v>
      </c>
      <c r="B79" s="9" t="s">
        <v>78</v>
      </c>
      <c r="C79" s="10"/>
      <c r="D79" s="10"/>
      <c r="E79" s="10"/>
      <c r="F79" s="10"/>
      <c r="G79" s="9"/>
    </row>
    <row r="80" spans="1:7" ht="12.75" customHeight="1">
      <c r="A80" s="12">
        <v>5803</v>
      </c>
      <c r="B80" s="9" t="s">
        <v>79</v>
      </c>
      <c r="C80" s="10"/>
      <c r="D80" s="10"/>
      <c r="E80" s="10"/>
      <c r="F80" s="10"/>
      <c r="G80" s="9"/>
    </row>
    <row r="81" spans="1:7" ht="12.75" customHeight="1">
      <c r="A81" s="12">
        <v>5804</v>
      </c>
      <c r="B81" s="9" t="s">
        <v>80</v>
      </c>
      <c r="C81" s="10"/>
      <c r="D81" s="10"/>
      <c r="E81" s="10"/>
      <c r="F81" s="10"/>
      <c r="G81" s="9"/>
    </row>
    <row r="82" spans="1:7" ht="12.75" customHeight="1">
      <c r="A82" s="12">
        <v>5805</v>
      </c>
      <c r="B82" s="9" t="s">
        <v>81</v>
      </c>
      <c r="C82" s="10"/>
      <c r="D82" s="10"/>
      <c r="E82" s="10"/>
      <c r="F82" s="10"/>
      <c r="G82" s="9"/>
    </row>
    <row r="83" spans="1:7" ht="12.75" customHeight="1">
      <c r="A83" s="12">
        <v>5806</v>
      </c>
      <c r="B83" s="9" t="s">
        <v>82</v>
      </c>
      <c r="C83" s="10"/>
      <c r="D83" s="10"/>
      <c r="E83" s="10"/>
      <c r="F83" s="10"/>
      <c r="G83" s="9"/>
    </row>
    <row r="84" spans="1:7" ht="12.75" customHeight="1">
      <c r="A84" s="12">
        <v>5807</v>
      </c>
      <c r="B84" s="9" t="s">
        <v>83</v>
      </c>
      <c r="C84" s="10"/>
      <c r="D84" s="10"/>
      <c r="E84" s="10"/>
      <c r="F84" s="10"/>
      <c r="G84" s="9"/>
    </row>
    <row r="85" spans="1:7" ht="12.75" customHeight="1">
      <c r="A85" s="12">
        <v>5810</v>
      </c>
      <c r="B85" s="9" t="s">
        <v>84</v>
      </c>
      <c r="C85" s="10"/>
      <c r="D85" s="10"/>
      <c r="E85" s="10"/>
      <c r="F85" s="10"/>
      <c r="G85" s="9"/>
    </row>
    <row r="86" spans="1:7" ht="12.75" customHeight="1">
      <c r="A86" s="12">
        <v>5831</v>
      </c>
      <c r="B86" s="9" t="s">
        <v>85</v>
      </c>
      <c r="C86" s="10"/>
      <c r="D86" s="10"/>
      <c r="E86" s="10"/>
      <c r="F86" s="10"/>
      <c r="G86" s="9"/>
    </row>
    <row r="87" spans="1:7" ht="12.75" customHeight="1">
      <c r="A87" s="12">
        <v>5910</v>
      </c>
      <c r="B87" s="9" t="s">
        <v>86</v>
      </c>
      <c r="C87" s="10"/>
      <c r="D87" s="10"/>
      <c r="E87" s="10"/>
      <c r="F87" s="10"/>
      <c r="G87" s="9"/>
    </row>
    <row r="88" spans="1:7" ht="12.75" customHeight="1">
      <c r="A88" s="12">
        <v>5931</v>
      </c>
      <c r="B88" s="9" t="s">
        <v>87</v>
      </c>
      <c r="C88" s="10"/>
      <c r="D88" s="10"/>
      <c r="E88" s="10"/>
      <c r="F88" s="10"/>
      <c r="G88" s="9"/>
    </row>
    <row r="89" spans="1:7" ht="12.75" customHeight="1">
      <c r="A89" s="12">
        <v>5933</v>
      </c>
      <c r="B89" s="9" t="s">
        <v>88</v>
      </c>
      <c r="C89" s="10"/>
      <c r="D89" s="10"/>
      <c r="E89" s="10"/>
      <c r="F89" s="10"/>
      <c r="G89" s="9"/>
    </row>
    <row r="90" spans="1:7" ht="12.75" customHeight="1">
      <c r="A90" s="12">
        <v>5934</v>
      </c>
      <c r="B90" s="9" t="s">
        <v>89</v>
      </c>
      <c r="C90" s="10"/>
      <c r="D90" s="10"/>
      <c r="E90" s="10"/>
      <c r="F90" s="10"/>
      <c r="G90" s="9"/>
    </row>
    <row r="91" spans="1:7" ht="12.75" customHeight="1">
      <c r="A91" s="12">
        <v>5935</v>
      </c>
      <c r="B91" s="9" t="s">
        <v>90</v>
      </c>
      <c r="C91" s="10">
        <v>-206.96</v>
      </c>
      <c r="D91" s="10">
        <v>-1000</v>
      </c>
      <c r="E91" s="10"/>
      <c r="F91" s="10">
        <v>-1000</v>
      </c>
      <c r="G91" s="9" t="s">
        <v>167</v>
      </c>
    </row>
    <row r="92" spans="1:7" ht="12.75" customHeight="1">
      <c r="A92" s="12">
        <v>5936</v>
      </c>
      <c r="B92" s="9" t="s">
        <v>91</v>
      </c>
      <c r="C92" s="10"/>
      <c r="D92" s="10"/>
      <c r="E92" s="10"/>
      <c r="F92" s="10"/>
      <c r="G92" s="9"/>
    </row>
    <row r="93" spans="1:7" ht="12.75" customHeight="1">
      <c r="A93" s="12">
        <v>5943</v>
      </c>
      <c r="B93" s="9" t="s">
        <v>92</v>
      </c>
      <c r="C93" s="10"/>
      <c r="D93" s="10"/>
      <c r="E93" s="10"/>
      <c r="F93" s="10"/>
      <c r="G93" s="9"/>
    </row>
    <row r="94" spans="1:7" ht="12.75" customHeight="1">
      <c r="A94" s="5" t="s">
        <v>1</v>
      </c>
      <c r="B94" s="6"/>
      <c r="C94" s="7" t="s">
        <v>2</v>
      </c>
      <c r="D94" s="7" t="s">
        <v>3</v>
      </c>
      <c r="E94" s="7" t="s">
        <v>4</v>
      </c>
      <c r="F94" s="7" t="s">
        <v>5</v>
      </c>
      <c r="G94" s="6"/>
    </row>
    <row r="95" spans="1:7" ht="12.75" customHeight="1">
      <c r="A95" s="12">
        <v>5945</v>
      </c>
      <c r="B95" s="9" t="s">
        <v>93</v>
      </c>
      <c r="C95" s="10">
        <v>-630</v>
      </c>
      <c r="D95" s="10">
        <v>-800</v>
      </c>
      <c r="E95" s="10"/>
      <c r="F95" s="10">
        <v>-800</v>
      </c>
      <c r="G95" s="9" t="s">
        <v>168</v>
      </c>
    </row>
    <row r="96" spans="1:7" ht="12.75" customHeight="1">
      <c r="A96" s="12">
        <v>6041</v>
      </c>
      <c r="B96" s="9" t="s">
        <v>94</v>
      </c>
      <c r="C96" s="10"/>
      <c r="D96" s="10"/>
      <c r="E96" s="10"/>
      <c r="F96" s="10"/>
      <c r="G96" s="9"/>
    </row>
    <row r="97" spans="1:7" ht="12.75" customHeight="1">
      <c r="A97" s="12">
        <v>6043</v>
      </c>
      <c r="B97" s="9" t="s">
        <v>95</v>
      </c>
      <c r="C97" s="10"/>
      <c r="D97" s="10"/>
      <c r="E97" s="10"/>
      <c r="F97" s="10"/>
      <c r="G97" s="9"/>
    </row>
    <row r="98" spans="1:7" ht="12.75" customHeight="1">
      <c r="A98" s="12">
        <v>6072</v>
      </c>
      <c r="B98" s="9" t="s">
        <v>96</v>
      </c>
      <c r="C98" s="10"/>
      <c r="D98" s="10"/>
      <c r="E98" s="10"/>
      <c r="F98" s="10"/>
      <c r="G98" s="9"/>
    </row>
    <row r="99" spans="1:7" ht="12.75" customHeight="1">
      <c r="A99" s="12">
        <v>6110</v>
      </c>
      <c r="B99" s="9" t="s">
        <v>97</v>
      </c>
      <c r="C99" s="10"/>
      <c r="D99" s="10"/>
      <c r="E99" s="10"/>
      <c r="F99" s="10"/>
      <c r="G99" s="9"/>
    </row>
    <row r="100" spans="1:7" ht="12.75" customHeight="1">
      <c r="A100" s="12">
        <v>6150</v>
      </c>
      <c r="B100" s="9" t="s">
        <v>98</v>
      </c>
      <c r="C100" s="10"/>
      <c r="D100" s="10"/>
      <c r="E100" s="10"/>
      <c r="F100" s="10"/>
      <c r="G100" s="9"/>
    </row>
    <row r="101" spans="1:7" ht="12.75" customHeight="1">
      <c r="A101" s="12">
        <v>6212</v>
      </c>
      <c r="B101" s="9" t="s">
        <v>99</v>
      </c>
      <c r="C101" s="10"/>
      <c r="D101" s="10"/>
      <c r="E101" s="10"/>
      <c r="F101" s="10"/>
      <c r="G101" s="9"/>
    </row>
    <row r="102" spans="1:7" ht="12.75" customHeight="1">
      <c r="A102" s="12">
        <v>6220</v>
      </c>
      <c r="B102" s="9" t="s">
        <v>100</v>
      </c>
      <c r="C102" s="10"/>
      <c r="D102" s="10"/>
      <c r="E102" s="10"/>
      <c r="F102" s="10"/>
      <c r="G102" s="9"/>
    </row>
    <row r="103" spans="1:7" ht="12.75" customHeight="1">
      <c r="A103" s="12">
        <v>6250</v>
      </c>
      <c r="B103" s="9" t="s">
        <v>101</v>
      </c>
      <c r="C103" s="10"/>
      <c r="D103" s="10"/>
      <c r="E103" s="10"/>
      <c r="F103" s="10"/>
      <c r="G103" s="9"/>
    </row>
    <row r="104" spans="1:7" ht="12.75" customHeight="1">
      <c r="A104" s="12">
        <v>6310</v>
      </c>
      <c r="B104" s="9" t="s">
        <v>102</v>
      </c>
      <c r="C104" s="10"/>
      <c r="D104" s="10"/>
      <c r="E104" s="10"/>
      <c r="F104" s="10"/>
      <c r="G104" s="9"/>
    </row>
    <row r="105" spans="1:7" ht="12.75" customHeight="1">
      <c r="A105" s="12">
        <v>6411</v>
      </c>
      <c r="B105" s="9" t="s">
        <v>103</v>
      </c>
      <c r="C105" s="10">
        <v>-9672</v>
      </c>
      <c r="D105" s="10">
        <v>-16290</v>
      </c>
      <c r="E105" s="10">
        <v>-20700</v>
      </c>
      <c r="F105" s="10">
        <v>-18000</v>
      </c>
      <c r="G105" s="9" t="s">
        <v>169</v>
      </c>
    </row>
    <row r="106" spans="1:7" ht="12.75" customHeight="1">
      <c r="A106" s="12">
        <v>6412</v>
      </c>
      <c r="B106" s="9" t="s">
        <v>104</v>
      </c>
      <c r="C106" s="10"/>
      <c r="D106" s="10"/>
      <c r="E106" s="10"/>
      <c r="F106" s="10">
        <v>-6000</v>
      </c>
      <c r="G106" s="9"/>
    </row>
    <row r="107" spans="1:7" ht="12.75" customHeight="1">
      <c r="A107" s="12">
        <v>6413</v>
      </c>
      <c r="B107" s="9" t="s">
        <v>105</v>
      </c>
      <c r="C107" s="10"/>
      <c r="D107" s="10">
        <v>-12000</v>
      </c>
      <c r="E107" s="10"/>
      <c r="F107" s="10"/>
      <c r="G107" s="9"/>
    </row>
    <row r="108" spans="1:7" ht="12.75" customHeight="1">
      <c r="A108" s="12">
        <v>6423</v>
      </c>
      <c r="B108" s="9" t="s">
        <v>106</v>
      </c>
      <c r="C108" s="10">
        <v>-40762.5</v>
      </c>
      <c r="D108" s="10"/>
      <c r="E108" s="10"/>
      <c r="F108" s="10"/>
      <c r="G108" s="9"/>
    </row>
    <row r="109" spans="1:7" ht="12.75" customHeight="1">
      <c r="A109" s="12">
        <v>6520</v>
      </c>
      <c r="B109" s="9" t="s">
        <v>107</v>
      </c>
      <c r="C109" s="10"/>
      <c r="D109" s="10"/>
      <c r="E109" s="10"/>
      <c r="F109" s="10"/>
      <c r="G109" s="9"/>
    </row>
    <row r="110" spans="1:7" ht="12.75" customHeight="1">
      <c r="A110" s="12">
        <v>6531</v>
      </c>
      <c r="B110" s="9" t="s">
        <v>108</v>
      </c>
      <c r="C110" s="10"/>
      <c r="D110" s="10"/>
      <c r="E110" s="10"/>
      <c r="F110" s="10"/>
      <c r="G110" s="9"/>
    </row>
    <row r="111" spans="1:7" ht="12.75" customHeight="1">
      <c r="A111" s="12">
        <v>6570</v>
      </c>
      <c r="B111" s="9" t="s">
        <v>109</v>
      </c>
      <c r="C111" s="10"/>
      <c r="D111" s="10"/>
      <c r="E111" s="10"/>
      <c r="F111" s="10"/>
      <c r="G111" s="9"/>
    </row>
    <row r="112" spans="1:7" ht="12.75" customHeight="1">
      <c r="A112" s="12">
        <v>6590</v>
      </c>
      <c r="B112" s="9" t="s">
        <v>110</v>
      </c>
      <c r="C112" s="10"/>
      <c r="D112" s="10"/>
      <c r="E112" s="10"/>
      <c r="F112" s="10"/>
      <c r="G112" s="9"/>
    </row>
    <row r="113" spans="1:7" ht="12.75" customHeight="1">
      <c r="A113" s="12">
        <v>6970</v>
      </c>
      <c r="B113" s="9" t="s">
        <v>111</v>
      </c>
      <c r="C113" s="10"/>
      <c r="D113" s="10"/>
      <c r="E113" s="10"/>
      <c r="F113" s="10"/>
      <c r="G113" s="9"/>
    </row>
    <row r="114" spans="1:7" ht="12.75" customHeight="1">
      <c r="A114" s="12">
        <v>6971</v>
      </c>
      <c r="B114" s="9" t="s">
        <v>112</v>
      </c>
      <c r="C114" s="10">
        <v>-273</v>
      </c>
      <c r="D114" s="10">
        <v>-500</v>
      </c>
      <c r="E114" s="10">
        <v>-2190</v>
      </c>
      <c r="F114" s="10"/>
      <c r="G114" s="9"/>
    </row>
    <row r="115" spans="1:7" ht="12.75" customHeight="1">
      <c r="A115" s="12">
        <v>6972</v>
      </c>
      <c r="B115" s="9" t="s">
        <v>113</v>
      </c>
      <c r="C115" s="10">
        <v>-273</v>
      </c>
      <c r="D115" s="10">
        <v>-7500</v>
      </c>
      <c r="E115" s="10">
        <v>-10500</v>
      </c>
      <c r="F115" s="10"/>
      <c r="G115" s="9"/>
    </row>
    <row r="116" spans="1:7" ht="12.75" customHeight="1">
      <c r="A116" s="12">
        <v>6973</v>
      </c>
      <c r="B116" s="9" t="s">
        <v>114</v>
      </c>
      <c r="C116" s="10"/>
      <c r="D116" s="10"/>
      <c r="E116" s="10"/>
      <c r="F116" s="10"/>
      <c r="G116" s="9"/>
    </row>
    <row r="117" spans="1:7" ht="12.75" customHeight="1">
      <c r="A117" s="12">
        <v>6990</v>
      </c>
      <c r="B117" s="9" t="s">
        <v>115</v>
      </c>
      <c r="C117" s="10"/>
      <c r="D117" s="10"/>
      <c r="E117" s="10"/>
      <c r="F117" s="10"/>
      <c r="G117" s="9"/>
    </row>
    <row r="118" spans="1:7" ht="12.75" customHeight="1">
      <c r="A118" s="12">
        <v>6995</v>
      </c>
      <c r="B118" s="9" t="s">
        <v>116</v>
      </c>
      <c r="C118" s="10"/>
      <c r="D118" s="10"/>
      <c r="E118" s="10"/>
      <c r="F118" s="10"/>
      <c r="G118" s="9"/>
    </row>
    <row r="119" spans="1:7" ht="12.75" customHeight="1">
      <c r="A119" s="23">
        <v>6996</v>
      </c>
      <c r="B119" s="24" t="s">
        <v>117</v>
      </c>
      <c r="C119" s="10"/>
      <c r="D119" s="10"/>
      <c r="E119" s="10"/>
      <c r="F119" s="10"/>
      <c r="G119" s="9"/>
    </row>
    <row r="120" spans="1:7" ht="12.75" customHeight="1">
      <c r="A120" s="21" t="s">
        <v>118</v>
      </c>
      <c r="B120" s="9"/>
      <c r="C120" s="10">
        <f>SUM(C54:C93,C95:C119)</f>
        <v>-51817.46</v>
      </c>
      <c r="D120" s="10">
        <f>SUM(D54:D93,D95:D119)</f>
        <v>-39090</v>
      </c>
      <c r="E120" s="10">
        <f>SUM(E54:E93,E95:E119)</f>
        <v>-33390</v>
      </c>
      <c r="F120" s="10">
        <f>SUM(F54:F93,F95:F119)</f>
        <v>-25800</v>
      </c>
    </row>
    <row r="121" spans="1:7" ht="12.75" customHeight="1">
      <c r="A121" s="15"/>
      <c r="C121" s="10"/>
      <c r="D121" s="10"/>
      <c r="E121" s="10"/>
      <c r="F121" s="10"/>
      <c r="G121" s="9"/>
    </row>
    <row r="122" spans="1:7" ht="12.75" customHeight="1">
      <c r="A122" s="8" t="s">
        <v>119</v>
      </c>
      <c r="B122" s="9"/>
      <c r="C122" s="10"/>
      <c r="D122" s="10"/>
      <c r="E122" s="10"/>
      <c r="F122" s="10"/>
      <c r="G122" s="9"/>
    </row>
    <row r="123" spans="1:7" ht="12.75" customHeight="1">
      <c r="A123" s="12">
        <v>7510</v>
      </c>
      <c r="B123" s="9" t="s">
        <v>120</v>
      </c>
      <c r="C123" s="10"/>
      <c r="D123" s="10">
        <v>-5118</v>
      </c>
      <c r="E123" s="10"/>
      <c r="F123" s="10">
        <f>0.32*(F105+F106)</f>
        <v>-7680</v>
      </c>
      <c r="G123" s="9" t="s">
        <v>170</v>
      </c>
    </row>
    <row r="124" spans="1:7" ht="12.75" customHeight="1">
      <c r="A124" s="12">
        <v>7511</v>
      </c>
      <c r="B124" s="9" t="s">
        <v>121</v>
      </c>
      <c r="C124" s="10"/>
      <c r="D124" s="10"/>
      <c r="E124" s="10"/>
      <c r="F124" s="10"/>
      <c r="G124" s="9"/>
    </row>
    <row r="125" spans="1:7" ht="12.75" customHeight="1">
      <c r="A125" s="12" t="s">
        <v>122</v>
      </c>
      <c r="B125" s="9"/>
      <c r="C125" s="10">
        <f>SUM(C123:C124)</f>
        <v>0</v>
      </c>
      <c r="D125" s="10">
        <f>SUM(D123:D124)</f>
        <v>-5118</v>
      </c>
      <c r="E125" s="10">
        <f>SUM(E123:E124)</f>
        <v>0</v>
      </c>
      <c r="F125" s="10">
        <f>SUM(F123:F124)</f>
        <v>-7680</v>
      </c>
    </row>
    <row r="126" spans="1:7" ht="12.75" customHeight="1">
      <c r="A126" s="15"/>
      <c r="C126" s="10"/>
      <c r="D126" s="10">
        <v>4</v>
      </c>
      <c r="E126" s="10"/>
      <c r="F126" s="10"/>
      <c r="G126" s="9"/>
    </row>
    <row r="127" spans="1:7" ht="12.75" customHeight="1">
      <c r="A127" s="84" t="s">
        <v>123</v>
      </c>
      <c r="B127" s="84"/>
      <c r="C127" s="10"/>
      <c r="D127" s="10"/>
      <c r="E127" s="10"/>
      <c r="F127" s="10"/>
      <c r="G127" s="9"/>
    </row>
    <row r="128" spans="1:7" ht="12.75" customHeight="1">
      <c r="A128" s="31">
        <v>7820</v>
      </c>
      <c r="B128" s="32" t="s">
        <v>124</v>
      </c>
      <c r="C128" s="10"/>
      <c r="D128" s="10"/>
      <c r="E128" s="10"/>
      <c r="F128" s="10"/>
      <c r="G128" s="9"/>
    </row>
    <row r="129" spans="1:7" ht="12.75" customHeight="1">
      <c r="A129" s="12">
        <v>7822</v>
      </c>
      <c r="B129" s="9" t="s">
        <v>125</v>
      </c>
      <c r="C129" s="10"/>
      <c r="D129" s="10"/>
      <c r="E129" s="10"/>
      <c r="F129" s="10"/>
      <c r="G129" s="9"/>
    </row>
    <row r="130" spans="1:7" ht="12.75" customHeight="1">
      <c r="A130" s="8" t="s">
        <v>126</v>
      </c>
      <c r="B130" s="9"/>
      <c r="C130" s="52">
        <f>SUM(C128:C129)</f>
        <v>0</v>
      </c>
      <c r="D130" s="52">
        <f>SUM(D128:D129)</f>
        <v>0</v>
      </c>
      <c r="E130" s="52">
        <f>SUM(E128:E129)</f>
        <v>0</v>
      </c>
      <c r="F130" s="52">
        <f>SUM(F128:F129)</f>
        <v>0</v>
      </c>
      <c r="G130" s="9"/>
    </row>
    <row r="131" spans="1:7" ht="12.75" customHeight="1">
      <c r="A131" s="8" t="s">
        <v>127</v>
      </c>
      <c r="B131" s="21"/>
      <c r="C131" s="10">
        <f>SUM(C49,C120,C125,C130)</f>
        <v>-57580.46</v>
      </c>
      <c r="D131" s="10">
        <f>SUM(D49,D120,D125,D130)</f>
        <v>-50208</v>
      </c>
      <c r="E131" s="10">
        <f>SUM(E49,E120,E125,E130)</f>
        <v>-35580</v>
      </c>
      <c r="F131" s="10">
        <f>SUM(F49,F120,F125,F130)</f>
        <v>-38480</v>
      </c>
      <c r="G131" s="9"/>
    </row>
    <row r="132" spans="1:7" ht="12.75" customHeight="1">
      <c r="A132" s="8" t="s">
        <v>129</v>
      </c>
      <c r="B132" s="21"/>
      <c r="C132" s="10">
        <f>SUM(C40,C131)</f>
        <v>38275.040000000001</v>
      </c>
      <c r="D132" s="10">
        <f>SUM(D40,D131)</f>
        <v>23092</v>
      </c>
      <c r="E132" s="10">
        <f>SUM(E40,E131)</f>
        <v>36658</v>
      </c>
      <c r="F132" s="10">
        <f>SUM(F40,F131)</f>
        <v>39520</v>
      </c>
      <c r="G132" s="9"/>
    </row>
    <row r="133" spans="1:7" ht="12.75" customHeight="1">
      <c r="A133" s="8" t="s">
        <v>133</v>
      </c>
      <c r="B133" s="9"/>
      <c r="C133" s="10"/>
      <c r="D133" s="10"/>
      <c r="E133" s="10"/>
      <c r="F133" s="10"/>
      <c r="G133" s="9"/>
    </row>
    <row r="134" spans="1:7" ht="12.75" customHeight="1">
      <c r="A134" s="12">
        <v>8300</v>
      </c>
      <c r="B134" s="9" t="s">
        <v>134</v>
      </c>
      <c r="C134" s="10"/>
      <c r="D134" s="10"/>
      <c r="E134" s="10"/>
      <c r="F134" s="10"/>
      <c r="G134" s="9"/>
    </row>
    <row r="135" spans="1:7" ht="12.75" customHeight="1">
      <c r="A135" s="12">
        <v>8310</v>
      </c>
      <c r="B135" s="9" t="s">
        <v>135</v>
      </c>
      <c r="C135" s="10"/>
      <c r="D135" s="10"/>
      <c r="E135" s="10"/>
      <c r="F135" s="10"/>
      <c r="G135" s="9"/>
    </row>
    <row r="136" spans="1:7" ht="12.75" customHeight="1">
      <c r="A136" s="12">
        <v>8390</v>
      </c>
      <c r="B136" s="9" t="s">
        <v>136</v>
      </c>
      <c r="C136" s="10"/>
      <c r="D136" s="10"/>
      <c r="E136" s="10"/>
      <c r="F136" s="10"/>
      <c r="G136" s="9"/>
    </row>
    <row r="137" spans="1:7" ht="12.75" customHeight="1">
      <c r="A137" s="12">
        <v>8400</v>
      </c>
      <c r="B137" s="9" t="s">
        <v>137</v>
      </c>
      <c r="C137" s="10"/>
      <c r="D137" s="10"/>
      <c r="E137" s="10"/>
      <c r="F137" s="10"/>
      <c r="G137" s="42"/>
    </row>
    <row r="138" spans="1:7" ht="12.75" customHeight="1">
      <c r="A138" s="12">
        <v>8410</v>
      </c>
      <c r="B138" s="34" t="s">
        <v>138</v>
      </c>
      <c r="C138" s="10"/>
      <c r="D138" s="10"/>
      <c r="E138" s="10"/>
      <c r="F138" s="10"/>
      <c r="G138" s="42"/>
    </row>
    <row r="139" spans="1:7" ht="12.75" customHeight="1">
      <c r="A139" s="12">
        <v>8422</v>
      </c>
      <c r="B139" s="34" t="s">
        <v>139</v>
      </c>
      <c r="C139" s="10"/>
      <c r="D139" s="10"/>
      <c r="E139" s="10"/>
      <c r="F139" s="10"/>
      <c r="G139" s="42"/>
    </row>
    <row r="140" spans="1:7" ht="12.75" customHeight="1">
      <c r="A140" s="12">
        <v>8423</v>
      </c>
      <c r="B140" s="34" t="s">
        <v>140</v>
      </c>
      <c r="C140" s="10"/>
      <c r="D140" s="10"/>
      <c r="E140" s="10"/>
      <c r="F140" s="10"/>
      <c r="G140" s="9"/>
    </row>
    <row r="141" spans="1:7" ht="12.75" customHeight="1">
      <c r="A141" s="12">
        <v>8710</v>
      </c>
      <c r="B141" s="34" t="s">
        <v>141</v>
      </c>
      <c r="C141" s="10"/>
      <c r="D141" s="10"/>
      <c r="E141" s="10"/>
      <c r="F141" s="10"/>
      <c r="G141" s="9"/>
    </row>
    <row r="142" spans="1:7" ht="12.75" customHeight="1">
      <c r="A142" s="12" t="s">
        <v>142</v>
      </c>
      <c r="B142" s="21"/>
      <c r="C142" s="10">
        <f>SUM(C134:C141)</f>
        <v>0</v>
      </c>
      <c r="D142" s="10">
        <f>SUM(D134:D141)</f>
        <v>0</v>
      </c>
      <c r="E142" s="10">
        <f>SUM(E134:E141)</f>
        <v>0</v>
      </c>
      <c r="F142" s="10">
        <f>SUM(F134:F141)</f>
        <v>0</v>
      </c>
      <c r="G142" s="9"/>
    </row>
    <row r="143" spans="1:7" ht="12.75" customHeight="1">
      <c r="A143" s="8" t="s">
        <v>143</v>
      </c>
      <c r="B143" s="21"/>
      <c r="C143" s="10">
        <f>SUM(C132,C142)</f>
        <v>38275.040000000001</v>
      </c>
      <c r="D143" s="10">
        <f>SUM(D132,D142)</f>
        <v>23092</v>
      </c>
      <c r="E143" s="10">
        <f>SUM(E132,E142)</f>
        <v>36658</v>
      </c>
      <c r="F143" s="10">
        <f>SUM(F132,F142)</f>
        <v>39520</v>
      </c>
      <c r="G143" s="9"/>
    </row>
    <row r="144" spans="1:7" ht="12.75" customHeight="1">
      <c r="A144" s="8" t="s">
        <v>144</v>
      </c>
      <c r="B144" s="21"/>
      <c r="C144" s="10">
        <f>SUM(C143)</f>
        <v>38275.040000000001</v>
      </c>
      <c r="D144" s="10">
        <f>SUM(D143)</f>
        <v>23092</v>
      </c>
      <c r="E144" s="10">
        <f>SUM(E143)</f>
        <v>36658</v>
      </c>
      <c r="F144" s="10">
        <f>SUM(F143)</f>
        <v>39520</v>
      </c>
      <c r="G144" s="9"/>
    </row>
    <row r="145" spans="1:4" ht="12.75" customHeight="1">
      <c r="A145" s="15"/>
      <c r="C145" s="20"/>
      <c r="D145" s="20"/>
    </row>
    <row r="146" spans="1:4" ht="12.75" customHeight="1">
      <c r="A146" s="2"/>
      <c r="C146" s="20"/>
      <c r="D146" s="20"/>
    </row>
    <row r="147" spans="1:4" ht="12.75" customHeight="1"/>
    <row r="148" spans="1:4" ht="12.75" customHeight="1">
      <c r="A148" s="15"/>
      <c r="C148" s="20"/>
      <c r="D148" s="20"/>
    </row>
    <row r="149" spans="1:4" ht="12.75" customHeight="1"/>
    <row r="150" spans="1:4" ht="12.75" customHeight="1"/>
    <row r="151" spans="1:4" ht="12.75" customHeight="1"/>
    <row r="152" spans="1:4" ht="12.75" customHeight="1"/>
    <row r="153" spans="1:4" ht="12.75" customHeight="1"/>
    <row r="154" spans="1:4" ht="12.75" customHeight="1"/>
    <row r="155" spans="1:4" ht="12.75" customHeight="1"/>
    <row r="156" spans="1:4" ht="12.75" customHeight="1"/>
    <row r="157" spans="1:4" ht="12.75" customHeight="1"/>
    <row r="158" spans="1:4" ht="12.75" customHeight="1"/>
    <row r="159" spans="1:4" ht="12.75" customHeight="1"/>
    <row r="160" spans="1:4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sheetProtection selectLockedCells="1" selectUnlockedCells="1"/>
  <mergeCells count="1">
    <mergeCell ref="A127:B127"/>
  </mergeCells>
  <pageMargins left="0.7" right="0.7" top="0.1388888888888889" bottom="0.75" header="0" footer="0.75"/>
  <pageSetup paperSize="77" firstPageNumber="0" orientation="landscape" horizontalDpi="300" verticalDpi="300"/>
  <headerFooter alignWithMargins="0">
    <oddHeader>&amp;C&amp;10 Intern&amp;1#_x005F_x000D_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EAFA5-498B-4DE1-80C9-F40A9BE05059}">
  <dimension ref="A1:G1013"/>
  <sheetViews>
    <sheetView zoomScale="95" zoomScaleNormal="95" workbookViewId="0"/>
  </sheetViews>
  <sheetFormatPr defaultColWidth="13.1875" defaultRowHeight="15" customHeight="1"/>
  <cols>
    <col min="1" max="1" width="7.9375" style="1" customWidth="1"/>
    <col min="2" max="2" width="31" style="1" customWidth="1"/>
    <col min="3" max="3" width="12.1875" style="1" customWidth="1"/>
    <col min="4" max="4" width="12.0625" style="1" customWidth="1"/>
    <col min="5" max="6" width="13.1875" style="1"/>
    <col min="7" max="7" width="22.625" style="1" customWidth="1"/>
    <col min="8" max="16384" width="13.1875" style="1"/>
  </cols>
  <sheetData>
    <row r="1" spans="1:7" ht="12.75" customHeight="1">
      <c r="A1" s="2" t="s">
        <v>171</v>
      </c>
      <c r="B1" s="3"/>
      <c r="C1" s="4"/>
      <c r="D1" s="4"/>
    </row>
    <row r="2" spans="1:7" ht="12.75" customHeight="1">
      <c r="A2" s="5" t="s">
        <v>1</v>
      </c>
      <c r="B2" s="6"/>
      <c r="C2" s="7" t="s">
        <v>2</v>
      </c>
      <c r="D2" s="7" t="s">
        <v>3</v>
      </c>
      <c r="E2" s="7" t="s">
        <v>4</v>
      </c>
      <c r="F2" s="7" t="s">
        <v>5</v>
      </c>
      <c r="G2" s="6" t="s">
        <v>147</v>
      </c>
    </row>
    <row r="3" spans="1:7" ht="12.75" customHeight="1">
      <c r="A3" s="8" t="s">
        <v>6</v>
      </c>
      <c r="B3" s="9"/>
      <c r="C3" s="11"/>
      <c r="D3" s="10"/>
      <c r="E3" s="10"/>
      <c r="F3" s="10"/>
      <c r="G3" s="9"/>
    </row>
    <row r="4" spans="1:7" ht="12.75" customHeight="1">
      <c r="A4" s="8" t="s">
        <v>7</v>
      </c>
      <c r="B4" s="9"/>
      <c r="C4" s="10"/>
      <c r="D4" s="10"/>
      <c r="E4" s="10"/>
      <c r="F4" s="10"/>
      <c r="G4" s="9"/>
    </row>
    <row r="5" spans="1:7" ht="12.75" customHeight="1">
      <c r="A5" s="12">
        <v>3010</v>
      </c>
      <c r="B5" s="9" t="s">
        <v>8</v>
      </c>
      <c r="C5" s="10"/>
      <c r="D5" s="10"/>
      <c r="E5" s="10"/>
      <c r="F5" s="10"/>
      <c r="G5" s="9"/>
    </row>
    <row r="6" spans="1:7" ht="12.75" customHeight="1">
      <c r="A6" s="12">
        <v>3011</v>
      </c>
      <c r="B6" s="9" t="s">
        <v>9</v>
      </c>
      <c r="C6" s="10"/>
      <c r="D6" s="10"/>
      <c r="E6" s="10"/>
      <c r="F6" s="10"/>
      <c r="G6" s="9"/>
    </row>
    <row r="7" spans="1:7" ht="12.75" customHeight="1">
      <c r="A7" s="12">
        <v>3012</v>
      </c>
      <c r="B7" s="9" t="s">
        <v>10</v>
      </c>
      <c r="C7" s="10"/>
      <c r="D7" s="10"/>
      <c r="E7" s="10"/>
      <c r="F7" s="10"/>
      <c r="G7" s="9"/>
    </row>
    <row r="8" spans="1:7" ht="12.75" customHeight="1">
      <c r="A8" s="12">
        <v>3013</v>
      </c>
      <c r="B8" s="9" t="s">
        <v>11</v>
      </c>
      <c r="C8" s="10"/>
      <c r="D8" s="10"/>
      <c r="E8" s="10"/>
      <c r="F8" s="10"/>
      <c r="G8" s="9"/>
    </row>
    <row r="9" spans="1:7" ht="12.75" customHeight="1">
      <c r="A9" s="12">
        <v>3014</v>
      </c>
      <c r="B9" s="9" t="s">
        <v>12</v>
      </c>
      <c r="C9" s="10"/>
      <c r="D9" s="10"/>
      <c r="E9" s="10"/>
      <c r="F9" s="10"/>
      <c r="G9" s="9"/>
    </row>
    <row r="10" spans="1:7" ht="12.75" customHeight="1">
      <c r="A10" s="12">
        <v>3015</v>
      </c>
      <c r="B10" s="9" t="s">
        <v>13</v>
      </c>
      <c r="C10" s="10"/>
      <c r="D10" s="10"/>
      <c r="E10" s="10"/>
      <c r="F10" s="10"/>
      <c r="G10" s="9"/>
    </row>
    <row r="11" spans="1:7" ht="12.75" customHeight="1">
      <c r="A11" s="12">
        <v>3016</v>
      </c>
      <c r="B11" s="9" t="s">
        <v>14</v>
      </c>
      <c r="C11" s="10"/>
      <c r="D11" s="10"/>
      <c r="E11" s="10"/>
      <c r="F11" s="10"/>
      <c r="G11" s="9"/>
    </row>
    <row r="12" spans="1:7" ht="12.75" customHeight="1">
      <c r="A12" s="12">
        <v>3017</v>
      </c>
      <c r="B12" s="9" t="s">
        <v>148</v>
      </c>
      <c r="C12" s="10"/>
      <c r="D12" s="10"/>
      <c r="E12" s="10"/>
      <c r="F12" s="10"/>
      <c r="G12" s="9"/>
    </row>
    <row r="13" spans="1:7" ht="12.75" customHeight="1">
      <c r="A13" s="12">
        <v>3018</v>
      </c>
      <c r="B13" s="9" t="s">
        <v>16</v>
      </c>
      <c r="C13" s="10"/>
      <c r="D13" s="10"/>
      <c r="E13" s="10"/>
      <c r="F13" s="10"/>
      <c r="G13" s="9"/>
    </row>
    <row r="14" spans="1:7" ht="12.75" customHeight="1">
      <c r="A14" s="12">
        <v>3020</v>
      </c>
      <c r="B14" s="9" t="s">
        <v>17</v>
      </c>
      <c r="C14" s="10"/>
      <c r="D14" s="10"/>
      <c r="E14" s="10"/>
      <c r="F14" s="10"/>
      <c r="G14" s="9"/>
    </row>
    <row r="15" spans="1:7" ht="12.75" customHeight="1">
      <c r="A15" s="12">
        <v>3021</v>
      </c>
      <c r="B15" s="9" t="s">
        <v>18</v>
      </c>
      <c r="C15" s="10"/>
      <c r="D15" s="10"/>
      <c r="E15" s="10"/>
      <c r="F15" s="10"/>
      <c r="G15" s="9"/>
    </row>
    <row r="16" spans="1:7" ht="12.75" customHeight="1">
      <c r="A16" s="12">
        <v>3022</v>
      </c>
      <c r="B16" s="9" t="s">
        <v>19</v>
      </c>
      <c r="C16" s="10"/>
      <c r="D16" s="10"/>
      <c r="E16" s="10"/>
      <c r="F16" s="10"/>
      <c r="G16" s="9"/>
    </row>
    <row r="17" spans="1:7" ht="12.75" customHeight="1">
      <c r="A17" s="12">
        <v>3023</v>
      </c>
      <c r="B17" s="9" t="s">
        <v>20</v>
      </c>
      <c r="C17" s="10"/>
      <c r="D17" s="10"/>
      <c r="E17" s="10"/>
      <c r="F17" s="10"/>
      <c r="G17" s="9"/>
    </row>
    <row r="18" spans="1:7" ht="12.75" customHeight="1">
      <c r="A18" s="12">
        <v>3024</v>
      </c>
      <c r="B18" s="9" t="s">
        <v>21</v>
      </c>
      <c r="C18" s="10"/>
      <c r="D18" s="10"/>
      <c r="E18" s="10"/>
      <c r="F18" s="10"/>
      <c r="G18" s="9"/>
    </row>
    <row r="19" spans="1:7" ht="12.75" customHeight="1">
      <c r="A19" s="12">
        <v>3025</v>
      </c>
      <c r="B19" s="9" t="s">
        <v>22</v>
      </c>
      <c r="C19" s="10"/>
      <c r="D19" s="10"/>
      <c r="E19" s="10"/>
      <c r="F19" s="10"/>
      <c r="G19" s="9"/>
    </row>
    <row r="20" spans="1:7" ht="12.75" customHeight="1">
      <c r="A20" s="12">
        <v>3026</v>
      </c>
      <c r="B20" s="9" t="s">
        <v>150</v>
      </c>
      <c r="C20" s="10"/>
      <c r="D20" s="10"/>
      <c r="E20" s="10"/>
      <c r="F20" s="10"/>
      <c r="G20" s="9"/>
    </row>
    <row r="21" spans="1:7" ht="12.75" customHeight="1">
      <c r="A21" s="12">
        <v>3028</v>
      </c>
      <c r="B21" s="9" t="s">
        <v>24</v>
      </c>
      <c r="C21" s="10"/>
      <c r="D21" s="10"/>
      <c r="E21" s="10"/>
      <c r="F21" s="10"/>
      <c r="G21" s="9"/>
    </row>
    <row r="22" spans="1:7" ht="12.75" customHeight="1">
      <c r="A22" s="12">
        <v>3029</v>
      </c>
      <c r="B22" s="9" t="s">
        <v>161</v>
      </c>
      <c r="C22" s="10"/>
      <c r="D22" s="10"/>
      <c r="E22" s="10"/>
      <c r="F22" s="10"/>
      <c r="G22" s="9"/>
    </row>
    <row r="23" spans="1:7" ht="12.75" customHeight="1">
      <c r="A23" s="12">
        <v>3040</v>
      </c>
      <c r="B23" s="9" t="s">
        <v>27</v>
      </c>
      <c r="C23" s="10"/>
      <c r="D23" s="10"/>
      <c r="E23" s="10"/>
      <c r="F23" s="10"/>
      <c r="G23" s="9"/>
    </row>
    <row r="24" spans="1:7" ht="12.75" customHeight="1">
      <c r="A24" s="12">
        <v>3030</v>
      </c>
      <c r="B24" s="9" t="s">
        <v>26</v>
      </c>
      <c r="C24" s="10"/>
      <c r="D24" s="10"/>
      <c r="E24" s="10"/>
      <c r="F24" s="10"/>
      <c r="G24" s="9"/>
    </row>
    <row r="25" spans="1:7" ht="12.75" customHeight="1">
      <c r="A25" s="12">
        <v>3050</v>
      </c>
      <c r="B25" s="9" t="s">
        <v>28</v>
      </c>
      <c r="C25" s="10"/>
      <c r="D25" s="10"/>
      <c r="E25" s="10"/>
      <c r="F25" s="10"/>
      <c r="G25" s="9"/>
    </row>
    <row r="26" spans="1:7" ht="12.75" customHeight="1">
      <c r="A26" s="12">
        <v>3051</v>
      </c>
      <c r="B26" s="9" t="s">
        <v>29</v>
      </c>
      <c r="C26" s="10"/>
      <c r="D26" s="10"/>
      <c r="E26" s="10"/>
      <c r="F26" s="10"/>
      <c r="G26" s="9"/>
    </row>
    <row r="27" spans="1:7" ht="12.75" customHeight="1">
      <c r="A27" s="12">
        <v>3055</v>
      </c>
      <c r="B27" s="9" t="s">
        <v>30</v>
      </c>
      <c r="C27" s="10"/>
      <c r="D27" s="10"/>
      <c r="E27" s="10"/>
      <c r="F27" s="10"/>
      <c r="G27" s="9"/>
    </row>
    <row r="28" spans="1:7" ht="12.75" customHeight="1">
      <c r="A28" s="12">
        <v>3740</v>
      </c>
      <c r="B28" s="9" t="s">
        <v>31</v>
      </c>
      <c r="C28" s="10"/>
      <c r="D28" s="10"/>
      <c r="E28" s="10"/>
      <c r="F28" s="10"/>
      <c r="G28" s="9"/>
    </row>
    <row r="29" spans="1:7" ht="12.75" customHeight="1">
      <c r="A29" s="8" t="s">
        <v>32</v>
      </c>
      <c r="B29" s="8"/>
      <c r="C29" s="10">
        <f>SUM(C5:C28)</f>
        <v>0</v>
      </c>
      <c r="D29" s="10">
        <f>SUM(D5:D28)</f>
        <v>0</v>
      </c>
      <c r="E29" s="10">
        <f>SUM(E5:E28)</f>
        <v>0</v>
      </c>
      <c r="F29" s="10">
        <f>SUM(F5:F28)</f>
        <v>0</v>
      </c>
      <c r="G29" s="9"/>
    </row>
    <row r="30" spans="1:7" ht="12.75" customHeight="1">
      <c r="A30" s="15"/>
      <c r="B30" s="2"/>
      <c r="C30" s="20"/>
      <c r="D30" s="20"/>
      <c r="E30" s="20"/>
      <c r="F30" s="20"/>
      <c r="G30" s="13"/>
    </row>
    <row r="31" spans="1:7" ht="12.75" customHeight="1">
      <c r="A31" s="16" t="s">
        <v>33</v>
      </c>
      <c r="B31" s="17"/>
      <c r="C31" s="39"/>
      <c r="D31" s="39"/>
      <c r="E31" s="39"/>
      <c r="F31" s="39"/>
      <c r="G31" s="42"/>
    </row>
    <row r="32" spans="1:7" ht="12.75" customHeight="1">
      <c r="A32" s="16">
        <v>3985</v>
      </c>
      <c r="B32" s="19" t="s">
        <v>34</v>
      </c>
      <c r="C32" s="39"/>
      <c r="D32" s="39"/>
      <c r="E32" s="39"/>
      <c r="F32" s="39"/>
      <c r="G32" s="42"/>
    </row>
    <row r="33" spans="1:7" ht="12.75" customHeight="1">
      <c r="A33" s="16">
        <v>3986</v>
      </c>
      <c r="B33" s="19" t="s">
        <v>35</v>
      </c>
      <c r="C33" s="60"/>
      <c r="D33" s="60"/>
      <c r="E33" s="60"/>
      <c r="F33" s="60"/>
      <c r="G33" s="42"/>
    </row>
    <row r="34" spans="1:7" ht="12.75" customHeight="1">
      <c r="A34" s="16">
        <v>3987</v>
      </c>
      <c r="B34" s="19" t="s">
        <v>36</v>
      </c>
      <c r="C34" s="18"/>
      <c r="D34" s="18"/>
      <c r="E34" s="18"/>
      <c r="F34" s="18"/>
      <c r="G34" s="42"/>
    </row>
    <row r="35" spans="1:7" ht="12.75" customHeight="1">
      <c r="A35" s="16">
        <v>3988</v>
      </c>
      <c r="B35" s="19" t="s">
        <v>37</v>
      </c>
      <c r="C35" s="39"/>
      <c r="D35" s="39"/>
      <c r="E35" s="39"/>
      <c r="F35" s="39"/>
      <c r="G35" s="42"/>
    </row>
    <row r="36" spans="1:7" ht="12.75" customHeight="1">
      <c r="A36" s="12">
        <v>3989</v>
      </c>
      <c r="B36" s="12" t="s">
        <v>38</v>
      </c>
      <c r="C36" s="10"/>
      <c r="D36" s="10"/>
      <c r="E36" s="10"/>
      <c r="F36" s="10"/>
      <c r="G36" s="9"/>
    </row>
    <row r="37" spans="1:7" ht="12.75" customHeight="1">
      <c r="A37" s="12">
        <v>3990</v>
      </c>
      <c r="B37" s="12" t="s">
        <v>39</v>
      </c>
      <c r="C37" s="10"/>
      <c r="D37" s="10"/>
      <c r="E37" s="10"/>
      <c r="F37" s="10"/>
      <c r="G37" s="9"/>
    </row>
    <row r="38" spans="1:7" ht="12.75" customHeight="1">
      <c r="A38" s="8" t="s">
        <v>40</v>
      </c>
      <c r="B38" s="8"/>
      <c r="C38" s="10">
        <f>SUM(C35:C37)</f>
        <v>0</v>
      </c>
      <c r="D38" s="10">
        <f>SUM(D32:D37)</f>
        <v>0</v>
      </c>
      <c r="E38" s="10">
        <f>SUM(E32:E37)</f>
        <v>0</v>
      </c>
      <c r="F38" s="10">
        <f>SUM(F32:F37)</f>
        <v>0</v>
      </c>
      <c r="G38" s="9"/>
    </row>
    <row r="39" spans="1:7" ht="12.75" customHeight="1">
      <c r="A39" s="15"/>
      <c r="B39" s="2"/>
      <c r="C39" s="10"/>
      <c r="D39" s="10"/>
      <c r="E39" s="10"/>
      <c r="F39" s="10"/>
      <c r="G39" s="13"/>
    </row>
    <row r="40" spans="1:7" ht="12.75" customHeight="1">
      <c r="A40" s="2" t="s">
        <v>41</v>
      </c>
      <c r="B40" s="3"/>
      <c r="C40" s="10">
        <f>SUM(C29,C38)</f>
        <v>0</v>
      </c>
      <c r="D40" s="10">
        <f>SUM(D29,D38)</f>
        <v>0</v>
      </c>
      <c r="E40" s="10">
        <f>SUM(E29,E38)</f>
        <v>0</v>
      </c>
      <c r="F40" s="10">
        <f>SUM(F29,F38)</f>
        <v>0</v>
      </c>
      <c r="G40" s="3"/>
    </row>
    <row r="41" spans="1:7" ht="12.75" customHeight="1">
      <c r="A41" s="2"/>
      <c r="B41" s="3"/>
      <c r="C41" s="20"/>
      <c r="D41" s="20"/>
      <c r="E41" s="20"/>
      <c r="F41" s="20"/>
      <c r="G41" s="3"/>
    </row>
    <row r="42" spans="1:7" ht="12.75" customHeight="1">
      <c r="A42" s="8" t="s">
        <v>42</v>
      </c>
      <c r="B42" s="21"/>
      <c r="C42" s="10"/>
      <c r="D42" s="10"/>
      <c r="E42" s="10"/>
      <c r="F42" s="10"/>
      <c r="G42" s="9"/>
    </row>
    <row r="43" spans="1:7" ht="12.75" customHeight="1">
      <c r="A43" s="8" t="s">
        <v>43</v>
      </c>
      <c r="B43" s="21"/>
      <c r="C43" s="10"/>
      <c r="D43" s="10"/>
      <c r="E43" s="10"/>
      <c r="F43" s="10"/>
      <c r="G43" s="9"/>
    </row>
    <row r="44" spans="1:7" ht="12.75" customHeight="1">
      <c r="A44" s="12">
        <v>4010</v>
      </c>
      <c r="B44" s="9" t="s">
        <v>44</v>
      </c>
      <c r="C44" s="10"/>
      <c r="D44" s="10"/>
      <c r="E44" s="10"/>
      <c r="F44" s="10"/>
      <c r="G44" s="9"/>
    </row>
    <row r="45" spans="1:7" ht="12.75" customHeight="1">
      <c r="A45" s="12">
        <v>4011</v>
      </c>
      <c r="B45" s="9" t="s">
        <v>45</v>
      </c>
      <c r="C45" s="10"/>
      <c r="D45" s="10"/>
      <c r="E45" s="10"/>
      <c r="F45" s="10"/>
      <c r="G45" s="9"/>
    </row>
    <row r="46" spans="1:7" ht="12.75" customHeight="1">
      <c r="A46" s="12">
        <v>4012</v>
      </c>
      <c r="B46" s="9" t="s">
        <v>46</v>
      </c>
      <c r="C46" s="10"/>
      <c r="D46" s="10"/>
      <c r="E46" s="10"/>
      <c r="F46" s="10"/>
      <c r="G46" s="9"/>
    </row>
    <row r="47" spans="1:7" ht="12.75" customHeight="1">
      <c r="A47" s="12">
        <v>4019</v>
      </c>
      <c r="B47" s="9" t="s">
        <v>47</v>
      </c>
      <c r="C47" s="10"/>
      <c r="D47" s="10"/>
      <c r="E47" s="10"/>
      <c r="F47" s="10"/>
      <c r="G47" s="9"/>
    </row>
    <row r="48" spans="1:7" ht="12.75" customHeight="1">
      <c r="A48" s="12">
        <v>4055</v>
      </c>
      <c r="B48" s="9" t="s">
        <v>48</v>
      </c>
      <c r="C48" s="10"/>
      <c r="D48" s="10"/>
      <c r="E48" s="10"/>
      <c r="F48" s="10"/>
      <c r="G48" s="9"/>
    </row>
    <row r="49" spans="1:7" ht="12.75" customHeight="1">
      <c r="A49" s="8" t="s">
        <v>49</v>
      </c>
      <c r="B49" s="21"/>
      <c r="C49" s="10">
        <f>SUM(C44:C48)</f>
        <v>0</v>
      </c>
      <c r="D49" s="10">
        <f>SUM(D44:D48)</f>
        <v>0</v>
      </c>
      <c r="E49" s="10"/>
      <c r="F49" s="10"/>
      <c r="G49" s="9"/>
    </row>
    <row r="50" spans="1:7" ht="12.75" customHeight="1">
      <c r="A50" s="15"/>
      <c r="B50" s="3"/>
      <c r="C50" s="4"/>
      <c r="D50" s="4"/>
      <c r="E50" s="4"/>
      <c r="F50" s="4"/>
      <c r="G50" s="13"/>
    </row>
    <row r="51" spans="1:7" ht="12.75" customHeight="1">
      <c r="A51" s="3" t="s">
        <v>50</v>
      </c>
      <c r="B51" s="3"/>
      <c r="C51" s="4"/>
      <c r="D51" s="4"/>
      <c r="E51" s="4"/>
      <c r="F51" s="4"/>
    </row>
    <row r="52" spans="1:7" ht="12.75" customHeight="1">
      <c r="A52" s="5" t="s">
        <v>1</v>
      </c>
      <c r="B52" s="6"/>
      <c r="C52" s="7" t="s">
        <v>172</v>
      </c>
      <c r="D52" s="7" t="s">
        <v>173</v>
      </c>
      <c r="E52" s="7" t="s">
        <v>4</v>
      </c>
      <c r="F52" s="7" t="s">
        <v>5</v>
      </c>
      <c r="G52" s="6"/>
    </row>
    <row r="53" spans="1:7" ht="12.75" customHeight="1">
      <c r="A53" s="8" t="s">
        <v>51</v>
      </c>
      <c r="B53" s="21"/>
      <c r="C53" s="10"/>
      <c r="D53" s="10"/>
      <c r="E53" s="10"/>
      <c r="F53" s="10"/>
      <c r="G53" s="9"/>
    </row>
    <row r="54" spans="1:7" ht="12.75" customHeight="1">
      <c r="A54" s="12">
        <v>5011</v>
      </c>
      <c r="B54" s="9" t="s">
        <v>52</v>
      </c>
      <c r="C54" s="10"/>
      <c r="D54" s="10"/>
      <c r="E54" s="10"/>
      <c r="F54" s="10"/>
      <c r="G54" s="9"/>
    </row>
    <row r="55" spans="1:7" ht="12.75" customHeight="1">
      <c r="A55" s="12">
        <v>5012</v>
      </c>
      <c r="B55" s="9" t="s">
        <v>54</v>
      </c>
      <c r="C55" s="10"/>
      <c r="D55" s="10"/>
      <c r="E55" s="10"/>
      <c r="F55" s="10"/>
      <c r="G55" s="9"/>
    </row>
    <row r="56" spans="1:7" ht="12.75" customHeight="1">
      <c r="A56" s="12">
        <v>5013</v>
      </c>
      <c r="B56" s="9" t="s">
        <v>55</v>
      </c>
      <c r="C56" s="10"/>
      <c r="D56" s="10"/>
      <c r="E56" s="10"/>
      <c r="F56" s="10"/>
      <c r="G56" s="9"/>
    </row>
    <row r="57" spans="1:7" ht="12.75" customHeight="1">
      <c r="A57" s="12">
        <v>5014</v>
      </c>
      <c r="B57" s="9" t="s">
        <v>56</v>
      </c>
      <c r="C57" s="10"/>
      <c r="D57" s="10"/>
      <c r="E57" s="10"/>
      <c r="F57" s="10"/>
      <c r="G57" s="9"/>
    </row>
    <row r="58" spans="1:7" ht="12.75" customHeight="1">
      <c r="A58" s="12">
        <v>5050</v>
      </c>
      <c r="B58" s="9" t="s">
        <v>57</v>
      </c>
      <c r="C58" s="10"/>
      <c r="D58" s="10"/>
      <c r="E58" s="10"/>
      <c r="F58" s="10"/>
      <c r="G58" s="9"/>
    </row>
    <row r="59" spans="1:7" ht="12.75" customHeight="1">
      <c r="A59" s="12">
        <v>5060</v>
      </c>
      <c r="B59" s="9" t="s">
        <v>58</v>
      </c>
      <c r="C59" s="10"/>
      <c r="D59" s="10"/>
      <c r="E59" s="10"/>
      <c r="F59" s="10"/>
      <c r="G59" s="9"/>
    </row>
    <row r="60" spans="1:7" ht="12.75" customHeight="1">
      <c r="A60" s="12">
        <v>5070</v>
      </c>
      <c r="B60" s="9" t="s">
        <v>59</v>
      </c>
      <c r="C60" s="10"/>
      <c r="D60" s="10"/>
      <c r="E60" s="10"/>
      <c r="F60" s="10"/>
      <c r="G60" s="9"/>
    </row>
    <row r="61" spans="1:7" ht="12.75" customHeight="1">
      <c r="A61" s="12">
        <v>5080</v>
      </c>
      <c r="B61" s="9" t="s">
        <v>60</v>
      </c>
      <c r="C61" s="10"/>
      <c r="D61" s="10"/>
      <c r="E61" s="10"/>
      <c r="F61" s="10"/>
      <c r="G61" s="9"/>
    </row>
    <row r="62" spans="1:7" ht="12.75" customHeight="1">
      <c r="A62" s="12">
        <v>5090</v>
      </c>
      <c r="B62" s="9" t="s">
        <v>61</v>
      </c>
      <c r="C62" s="10"/>
      <c r="D62" s="10"/>
      <c r="E62" s="10"/>
      <c r="F62" s="10"/>
      <c r="G62" s="9"/>
    </row>
    <row r="63" spans="1:7" ht="12.75" customHeight="1">
      <c r="A63" s="12">
        <v>5160</v>
      </c>
      <c r="B63" s="9" t="s">
        <v>62</v>
      </c>
      <c r="C63" s="10"/>
      <c r="D63" s="10"/>
      <c r="E63" s="10"/>
      <c r="F63" s="10"/>
      <c r="G63" s="9"/>
    </row>
    <row r="64" spans="1:7" ht="12.75" customHeight="1">
      <c r="A64" s="12">
        <v>5210</v>
      </c>
      <c r="B64" s="9" t="s">
        <v>63</v>
      </c>
      <c r="C64" s="10"/>
      <c r="D64" s="10"/>
      <c r="E64" s="10"/>
      <c r="F64" s="10"/>
      <c r="G64" s="21"/>
    </row>
    <row r="65" spans="1:7" ht="12.75" customHeight="1">
      <c r="A65" s="12">
        <v>5220</v>
      </c>
      <c r="B65" s="9" t="s">
        <v>64</v>
      </c>
      <c r="C65" s="10"/>
      <c r="D65" s="10"/>
      <c r="E65" s="10"/>
      <c r="F65" s="10"/>
      <c r="G65" s="21"/>
    </row>
    <row r="66" spans="1:7" ht="12.75" customHeight="1">
      <c r="A66" s="12">
        <v>5290</v>
      </c>
      <c r="B66" s="9" t="s">
        <v>65</v>
      </c>
      <c r="C66" s="10"/>
      <c r="D66" s="10"/>
      <c r="E66" s="10"/>
      <c r="F66" s="10"/>
      <c r="G66" s="9"/>
    </row>
    <row r="67" spans="1:7" ht="12.75" customHeight="1">
      <c r="A67" s="12">
        <v>5310</v>
      </c>
      <c r="B67" s="9" t="s">
        <v>66</v>
      </c>
      <c r="C67" s="10"/>
      <c r="D67" s="10"/>
      <c r="E67" s="10"/>
      <c r="F67" s="10"/>
      <c r="G67" s="9"/>
    </row>
    <row r="68" spans="1:7" ht="12.75" customHeight="1">
      <c r="A68" s="12">
        <v>5410</v>
      </c>
      <c r="B68" s="9" t="s">
        <v>67</v>
      </c>
      <c r="C68" s="10"/>
      <c r="D68" s="10"/>
      <c r="E68" s="10"/>
      <c r="F68" s="10"/>
      <c r="G68" s="9"/>
    </row>
    <row r="69" spans="1:7" ht="12.75" customHeight="1">
      <c r="A69" s="12">
        <v>5422</v>
      </c>
      <c r="B69" s="9" t="s">
        <v>68</v>
      </c>
      <c r="C69" s="10"/>
      <c r="D69" s="10"/>
      <c r="E69" s="10"/>
      <c r="F69" s="10"/>
      <c r="G69" s="9"/>
    </row>
    <row r="70" spans="1:7" ht="12.75" customHeight="1">
      <c r="A70" s="12">
        <v>5460</v>
      </c>
      <c r="B70" s="9" t="s">
        <v>69</v>
      </c>
      <c r="C70" s="10"/>
      <c r="D70" s="10"/>
      <c r="E70" s="10"/>
      <c r="F70" s="10"/>
      <c r="G70" s="9"/>
    </row>
    <row r="71" spans="1:7" ht="12.75" customHeight="1">
      <c r="A71" s="12">
        <v>5461</v>
      </c>
      <c r="B71" s="9" t="s">
        <v>70</v>
      </c>
      <c r="C71" s="10">
        <v>0</v>
      </c>
      <c r="D71" s="10">
        <v>0</v>
      </c>
      <c r="E71" s="10"/>
      <c r="F71" s="10"/>
      <c r="G71" s="9"/>
    </row>
    <row r="72" spans="1:7" ht="12.75" customHeight="1">
      <c r="A72" s="12">
        <v>5469</v>
      </c>
      <c r="B72" s="9" t="s">
        <v>71</v>
      </c>
      <c r="C72" s="10"/>
      <c r="D72" s="10"/>
      <c r="E72" s="10"/>
      <c r="F72" s="10"/>
      <c r="G72" s="9"/>
    </row>
    <row r="73" spans="1:7" ht="12.75" customHeight="1">
      <c r="A73" s="12">
        <v>5471</v>
      </c>
      <c r="B73" s="9" t="s">
        <v>72</v>
      </c>
      <c r="C73" s="10"/>
      <c r="D73" s="10"/>
      <c r="E73" s="10"/>
      <c r="F73" s="10"/>
      <c r="G73" s="9"/>
    </row>
    <row r="74" spans="1:7" ht="12.75" customHeight="1">
      <c r="A74" s="12">
        <v>5472</v>
      </c>
      <c r="B74" s="9" t="s">
        <v>73</v>
      </c>
      <c r="C74" s="10"/>
      <c r="D74" s="10"/>
      <c r="E74" s="10"/>
      <c r="F74" s="10"/>
      <c r="G74" s="9"/>
    </row>
    <row r="75" spans="1:7" ht="12.75" customHeight="1">
      <c r="A75" s="12">
        <v>5500</v>
      </c>
      <c r="B75" s="9" t="s">
        <v>74</v>
      </c>
      <c r="C75" s="10"/>
      <c r="D75" s="10"/>
      <c r="E75" s="10"/>
      <c r="F75" s="10"/>
      <c r="G75" s="9"/>
    </row>
    <row r="76" spans="1:7" ht="12.75" customHeight="1">
      <c r="A76" s="12">
        <v>5611</v>
      </c>
      <c r="B76" s="9" t="s">
        <v>75</v>
      </c>
      <c r="C76" s="10"/>
      <c r="D76" s="10"/>
      <c r="E76" s="10"/>
      <c r="F76" s="10"/>
      <c r="G76" s="9"/>
    </row>
    <row r="77" spans="1:7" ht="12.75" customHeight="1">
      <c r="A77" s="12">
        <v>5800</v>
      </c>
      <c r="B77" s="9" t="s">
        <v>76</v>
      </c>
      <c r="C77" s="10"/>
      <c r="D77" s="10"/>
      <c r="E77" s="10"/>
      <c r="F77" s="10"/>
      <c r="G77" s="9"/>
    </row>
    <row r="78" spans="1:7" ht="12.75" customHeight="1">
      <c r="A78" s="12">
        <v>5801</v>
      </c>
      <c r="B78" s="9" t="s">
        <v>77</v>
      </c>
      <c r="C78" s="10"/>
      <c r="D78" s="10"/>
      <c r="E78" s="10"/>
      <c r="F78" s="10"/>
      <c r="G78" s="9"/>
    </row>
    <row r="79" spans="1:7" ht="12.75" customHeight="1">
      <c r="A79" s="12">
        <v>5802</v>
      </c>
      <c r="B79" s="9" t="s">
        <v>78</v>
      </c>
      <c r="C79" s="10"/>
      <c r="D79" s="10"/>
      <c r="E79" s="10"/>
      <c r="F79" s="10"/>
      <c r="G79" s="9"/>
    </row>
    <row r="80" spans="1:7" ht="12.75" customHeight="1">
      <c r="A80" s="12">
        <v>5803</v>
      </c>
      <c r="B80" s="9" t="s">
        <v>79</v>
      </c>
      <c r="C80" s="10"/>
      <c r="D80" s="10"/>
      <c r="E80" s="10"/>
      <c r="F80" s="10"/>
      <c r="G80" s="9"/>
    </row>
    <row r="81" spans="1:7" ht="12.75" customHeight="1">
      <c r="A81" s="12">
        <v>5804</v>
      </c>
      <c r="B81" s="9" t="s">
        <v>80</v>
      </c>
      <c r="C81" s="10"/>
      <c r="D81" s="10"/>
      <c r="E81" s="10"/>
      <c r="F81" s="10"/>
      <c r="G81" s="9"/>
    </row>
    <row r="82" spans="1:7" ht="12.75" customHeight="1">
      <c r="A82" s="12">
        <v>5805</v>
      </c>
      <c r="B82" s="9" t="s">
        <v>81</v>
      </c>
      <c r="C82" s="10"/>
      <c r="D82" s="10"/>
      <c r="E82" s="10"/>
      <c r="F82" s="10"/>
      <c r="G82" s="9"/>
    </row>
    <row r="83" spans="1:7" ht="12.75" customHeight="1">
      <c r="A83" s="12">
        <v>5806</v>
      </c>
      <c r="B83" s="9" t="s">
        <v>82</v>
      </c>
      <c r="C83" s="10"/>
      <c r="D83" s="10"/>
      <c r="E83" s="10"/>
      <c r="F83" s="10"/>
      <c r="G83" s="9"/>
    </row>
    <row r="84" spans="1:7" ht="12.75" customHeight="1">
      <c r="A84" s="12">
        <v>5807</v>
      </c>
      <c r="B84" s="9" t="s">
        <v>83</v>
      </c>
      <c r="C84" s="10"/>
      <c r="D84" s="10"/>
      <c r="E84" s="10"/>
      <c r="F84" s="10"/>
      <c r="G84" s="9"/>
    </row>
    <row r="85" spans="1:7" ht="12.75" customHeight="1">
      <c r="A85" s="12">
        <v>5810</v>
      </c>
      <c r="B85" s="9" t="s">
        <v>84</v>
      </c>
      <c r="C85" s="10"/>
      <c r="D85" s="10"/>
      <c r="E85" s="10"/>
      <c r="F85" s="10"/>
      <c r="G85" s="9"/>
    </row>
    <row r="86" spans="1:7" ht="12.75" customHeight="1">
      <c r="A86" s="12">
        <v>5910</v>
      </c>
      <c r="B86" s="9" t="s">
        <v>86</v>
      </c>
      <c r="C86" s="10"/>
      <c r="D86" s="10"/>
      <c r="E86" s="10"/>
      <c r="F86" s="10"/>
      <c r="G86" s="9"/>
    </row>
    <row r="87" spans="1:7" ht="12.75" customHeight="1">
      <c r="A87" s="12">
        <v>5831</v>
      </c>
      <c r="B87" s="9" t="s">
        <v>85</v>
      </c>
      <c r="C87" s="10"/>
      <c r="D87" s="10"/>
      <c r="E87" s="10"/>
      <c r="F87" s="10"/>
      <c r="G87" s="9"/>
    </row>
    <row r="88" spans="1:7" ht="12.75" customHeight="1">
      <c r="A88" s="12">
        <v>5931</v>
      </c>
      <c r="B88" s="9" t="s">
        <v>87</v>
      </c>
      <c r="C88" s="10"/>
      <c r="D88" s="10"/>
      <c r="E88" s="10"/>
      <c r="F88" s="10"/>
      <c r="G88" s="9"/>
    </row>
    <row r="89" spans="1:7" ht="12.75" customHeight="1">
      <c r="A89" s="12">
        <v>5933</v>
      </c>
      <c r="B89" s="9" t="s">
        <v>88</v>
      </c>
      <c r="C89" s="10"/>
      <c r="D89" s="10"/>
      <c r="E89" s="10"/>
      <c r="F89" s="10"/>
      <c r="G89" s="9"/>
    </row>
    <row r="90" spans="1:7" ht="12.75" customHeight="1">
      <c r="A90" s="12">
        <v>5934</v>
      </c>
      <c r="B90" s="9" t="s">
        <v>89</v>
      </c>
      <c r="C90" s="10"/>
      <c r="D90" s="10"/>
      <c r="E90" s="10"/>
      <c r="F90" s="10"/>
      <c r="G90" s="9"/>
    </row>
    <row r="91" spans="1:7" ht="12.75" customHeight="1">
      <c r="A91" s="12">
        <v>5935</v>
      </c>
      <c r="B91" s="9" t="s">
        <v>90</v>
      </c>
      <c r="C91" s="10"/>
      <c r="D91" s="10"/>
      <c r="E91" s="10"/>
      <c r="F91" s="10"/>
      <c r="G91" s="9"/>
    </row>
    <row r="92" spans="1:7" ht="12.75" customHeight="1">
      <c r="A92" s="12">
        <v>5936</v>
      </c>
      <c r="B92" s="9" t="s">
        <v>91</v>
      </c>
      <c r="C92" s="10"/>
      <c r="D92" s="10"/>
      <c r="E92" s="10"/>
      <c r="F92" s="10"/>
      <c r="G92" s="9"/>
    </row>
    <row r="93" spans="1:7" ht="12.75" customHeight="1">
      <c r="A93" s="12">
        <v>5943</v>
      </c>
      <c r="B93" s="9" t="s">
        <v>92</v>
      </c>
      <c r="C93" s="10"/>
      <c r="D93" s="10"/>
      <c r="E93" s="10"/>
      <c r="F93" s="10"/>
      <c r="G93" s="9"/>
    </row>
    <row r="94" spans="1:7" ht="12.75" customHeight="1">
      <c r="A94" s="5" t="s">
        <v>1</v>
      </c>
      <c r="B94" s="6"/>
      <c r="C94" s="7" t="s">
        <v>2</v>
      </c>
      <c r="D94" s="7" t="s">
        <v>3</v>
      </c>
      <c r="E94" s="7" t="s">
        <v>4</v>
      </c>
      <c r="F94" s="7" t="s">
        <v>5</v>
      </c>
      <c r="G94" s="6"/>
    </row>
    <row r="95" spans="1:7" ht="12.75" customHeight="1">
      <c r="A95" s="12">
        <v>5945</v>
      </c>
      <c r="B95" s="9" t="s">
        <v>93</v>
      </c>
      <c r="C95" s="10">
        <v>-1064.5999999999999</v>
      </c>
      <c r="D95" s="10">
        <v>-1000</v>
      </c>
      <c r="E95" s="10"/>
      <c r="F95" s="10"/>
      <c r="G95" s="9"/>
    </row>
    <row r="96" spans="1:7" ht="12.75" customHeight="1">
      <c r="A96" s="12">
        <v>6041</v>
      </c>
      <c r="B96" s="9" t="s">
        <v>94</v>
      </c>
      <c r="C96" s="10"/>
      <c r="D96" s="10"/>
      <c r="E96" s="10"/>
      <c r="F96" s="10"/>
      <c r="G96" s="9"/>
    </row>
    <row r="97" spans="1:7" ht="12.75" customHeight="1">
      <c r="A97" s="12">
        <v>6043</v>
      </c>
      <c r="B97" s="9" t="s">
        <v>95</v>
      </c>
      <c r="C97" s="10"/>
      <c r="D97" s="10"/>
      <c r="E97" s="10"/>
      <c r="F97" s="10"/>
      <c r="G97" s="9"/>
    </row>
    <row r="98" spans="1:7" ht="12.75" customHeight="1">
      <c r="A98" s="12">
        <v>6072</v>
      </c>
      <c r="B98" s="9" t="s">
        <v>96</v>
      </c>
      <c r="C98" s="10"/>
      <c r="D98" s="10"/>
      <c r="E98" s="10"/>
      <c r="F98" s="10"/>
      <c r="G98" s="9"/>
    </row>
    <row r="99" spans="1:7" ht="12.75" customHeight="1">
      <c r="A99" s="12">
        <v>6110</v>
      </c>
      <c r="B99" s="9" t="s">
        <v>97</v>
      </c>
      <c r="C99" s="10">
        <v>-212.5</v>
      </c>
      <c r="D99" s="10">
        <v>-500</v>
      </c>
      <c r="E99" s="10"/>
      <c r="F99" s="10"/>
      <c r="G99" s="9" t="s">
        <v>174</v>
      </c>
    </row>
    <row r="100" spans="1:7" ht="12.75" customHeight="1">
      <c r="A100" s="12">
        <v>6150</v>
      </c>
      <c r="B100" s="9" t="s">
        <v>98</v>
      </c>
      <c r="C100" s="10"/>
      <c r="D100" s="10"/>
      <c r="E100" s="10"/>
      <c r="F100" s="10"/>
      <c r="G100" s="9"/>
    </row>
    <row r="101" spans="1:7" ht="12.75" customHeight="1">
      <c r="A101" s="12">
        <v>6212</v>
      </c>
      <c r="B101" s="9" t="s">
        <v>99</v>
      </c>
      <c r="C101" s="10"/>
      <c r="D101" s="10"/>
      <c r="E101" s="10"/>
      <c r="F101" s="10"/>
      <c r="G101" s="9"/>
    </row>
    <row r="102" spans="1:7" ht="12.75" customHeight="1">
      <c r="A102" s="12">
        <v>6220</v>
      </c>
      <c r="B102" s="9" t="s">
        <v>100</v>
      </c>
      <c r="C102" s="10"/>
      <c r="D102" s="10"/>
      <c r="E102" s="10"/>
      <c r="F102" s="10"/>
      <c r="G102" s="9"/>
    </row>
    <row r="103" spans="1:7" ht="12.75" customHeight="1">
      <c r="A103" s="12">
        <v>6250</v>
      </c>
      <c r="B103" s="9" t="s">
        <v>101</v>
      </c>
      <c r="C103" s="10">
        <v>-45</v>
      </c>
      <c r="D103" s="10"/>
      <c r="E103" s="10"/>
      <c r="F103" s="10"/>
      <c r="G103" s="9"/>
    </row>
    <row r="104" spans="1:7" ht="12.75" customHeight="1">
      <c r="A104" s="12">
        <v>6310</v>
      </c>
      <c r="B104" s="9" t="s">
        <v>102</v>
      </c>
      <c r="C104" s="10"/>
      <c r="D104" s="10"/>
      <c r="E104" s="10"/>
      <c r="F104" s="10"/>
      <c r="G104" s="9"/>
    </row>
    <row r="105" spans="1:7" ht="12.75" customHeight="1">
      <c r="A105" s="12">
        <v>6411</v>
      </c>
      <c r="B105" s="9" t="s">
        <v>103</v>
      </c>
      <c r="C105" s="10"/>
      <c r="D105" s="10"/>
      <c r="E105" s="10"/>
      <c r="F105" s="10"/>
      <c r="G105" s="9"/>
    </row>
    <row r="106" spans="1:7" ht="12.75" customHeight="1">
      <c r="A106" s="12">
        <v>6412</v>
      </c>
      <c r="B106" s="9" t="s">
        <v>104</v>
      </c>
      <c r="C106" s="10"/>
      <c r="D106" s="10"/>
      <c r="E106" s="10"/>
      <c r="F106" s="10"/>
      <c r="G106" s="9"/>
    </row>
    <row r="107" spans="1:7" ht="12.75" customHeight="1">
      <c r="A107" s="12">
        <v>6413</v>
      </c>
      <c r="B107" s="9" t="s">
        <v>105</v>
      </c>
      <c r="C107" s="10"/>
      <c r="D107" s="10"/>
      <c r="E107" s="10"/>
      <c r="F107" s="10"/>
      <c r="G107" s="9"/>
    </row>
    <row r="108" spans="1:7" ht="12.75" customHeight="1">
      <c r="A108" s="12">
        <v>6423</v>
      </c>
      <c r="B108" s="9" t="s">
        <v>106</v>
      </c>
      <c r="C108" s="10"/>
      <c r="D108" s="10"/>
      <c r="E108" s="10"/>
      <c r="F108" s="10"/>
      <c r="G108" s="9"/>
    </row>
    <row r="109" spans="1:7" ht="12.75" customHeight="1">
      <c r="A109" s="12">
        <v>6520</v>
      </c>
      <c r="B109" s="9" t="s">
        <v>107</v>
      </c>
      <c r="C109" s="10"/>
      <c r="D109" s="10"/>
      <c r="E109" s="10"/>
      <c r="F109" s="10"/>
      <c r="G109" s="9"/>
    </row>
    <row r="110" spans="1:7" ht="12.75" customHeight="1">
      <c r="A110" s="12">
        <v>6531</v>
      </c>
      <c r="B110" s="9" t="s">
        <v>108</v>
      </c>
      <c r="C110" s="10"/>
      <c r="D110" s="10"/>
      <c r="E110" s="10"/>
      <c r="F110" s="10"/>
      <c r="G110" s="9"/>
    </row>
    <row r="111" spans="1:7" ht="12.75" customHeight="1">
      <c r="A111" s="12">
        <v>6570</v>
      </c>
      <c r="B111" s="9" t="s">
        <v>109</v>
      </c>
      <c r="C111" s="10"/>
      <c r="D111" s="10"/>
      <c r="E111" s="10"/>
      <c r="F111" s="10"/>
      <c r="G111" s="9"/>
    </row>
    <row r="112" spans="1:7" ht="12.75" customHeight="1">
      <c r="A112" s="12">
        <v>6590</v>
      </c>
      <c r="B112" s="9" t="s">
        <v>110</v>
      </c>
      <c r="C112" s="10"/>
      <c r="D112" s="10"/>
      <c r="E112" s="10"/>
      <c r="F112" s="10"/>
      <c r="G112" s="9"/>
    </row>
    <row r="113" spans="1:7" ht="12.75" customHeight="1">
      <c r="A113" s="12">
        <v>6970</v>
      </c>
      <c r="B113" s="9" t="s">
        <v>111</v>
      </c>
      <c r="C113" s="10"/>
      <c r="D113" s="10"/>
      <c r="E113" s="10"/>
      <c r="F113" s="10"/>
      <c r="G113" s="9"/>
    </row>
    <row r="114" spans="1:7" ht="12.75" customHeight="1">
      <c r="A114" s="12">
        <v>6971</v>
      </c>
      <c r="B114" s="9" t="s">
        <v>112</v>
      </c>
      <c r="C114" s="10"/>
      <c r="D114" s="10"/>
      <c r="E114" s="10"/>
      <c r="F114" s="10"/>
      <c r="G114" s="9"/>
    </row>
    <row r="115" spans="1:7" ht="12.75" customHeight="1">
      <c r="A115" s="12">
        <v>6972</v>
      </c>
      <c r="B115" s="9" t="s">
        <v>113</v>
      </c>
      <c r="C115" s="10"/>
      <c r="D115" s="10"/>
      <c r="E115" s="10"/>
      <c r="F115" s="10"/>
      <c r="G115" s="9"/>
    </row>
    <row r="116" spans="1:7" ht="12.75" customHeight="1">
      <c r="A116" s="12">
        <v>6973</v>
      </c>
      <c r="B116" s="9" t="s">
        <v>114</v>
      </c>
      <c r="C116" s="10"/>
      <c r="D116" s="10"/>
      <c r="E116" s="10"/>
      <c r="F116" s="10"/>
      <c r="G116" s="9"/>
    </row>
    <row r="117" spans="1:7" ht="12.75" customHeight="1">
      <c r="A117" s="12">
        <v>6990</v>
      </c>
      <c r="B117" s="9" t="s">
        <v>115</v>
      </c>
      <c r="C117" s="10"/>
      <c r="D117" s="10"/>
      <c r="E117" s="10"/>
      <c r="F117" s="10"/>
      <c r="G117" s="9"/>
    </row>
    <row r="118" spans="1:7" ht="12.75" customHeight="1">
      <c r="A118" s="12">
        <v>6995</v>
      </c>
      <c r="B118" s="9" t="s">
        <v>116</v>
      </c>
      <c r="C118" s="10"/>
      <c r="D118" s="10"/>
      <c r="E118" s="10"/>
      <c r="F118" s="10"/>
      <c r="G118" s="9"/>
    </row>
    <row r="119" spans="1:7" ht="12.75" customHeight="1">
      <c r="A119" s="23">
        <v>6996</v>
      </c>
      <c r="B119" s="24" t="s">
        <v>117</v>
      </c>
      <c r="C119" s="10"/>
      <c r="D119" s="10"/>
      <c r="E119" s="10"/>
      <c r="F119" s="10"/>
      <c r="G119" s="9"/>
    </row>
    <row r="120" spans="1:7" ht="12.75" customHeight="1">
      <c r="A120" s="21" t="s">
        <v>118</v>
      </c>
      <c r="B120" s="9"/>
      <c r="C120" s="10">
        <f>SUM(C54:C93,C95:C119)</f>
        <v>-1322.1</v>
      </c>
      <c r="D120" s="10">
        <f>SUM(D54:D93,D95:D119)</f>
        <v>-1500</v>
      </c>
      <c r="E120" s="10">
        <f>SUM(E54:E93,E95:E119)</f>
        <v>0</v>
      </c>
      <c r="F120" s="10">
        <f>SUM(F54:F93,F95:F119)</f>
        <v>0</v>
      </c>
    </row>
    <row r="121" spans="1:7" ht="12.75" customHeight="1">
      <c r="A121" s="15"/>
      <c r="C121" s="10"/>
      <c r="D121" s="10"/>
      <c r="E121" s="10"/>
      <c r="F121" s="10"/>
      <c r="G121" s="9"/>
    </row>
    <row r="122" spans="1:7" ht="12.75" customHeight="1">
      <c r="A122" s="8" t="s">
        <v>119</v>
      </c>
      <c r="B122" s="9"/>
      <c r="C122" s="10"/>
      <c r="D122" s="10"/>
      <c r="E122" s="10"/>
      <c r="F122" s="10"/>
      <c r="G122" s="9"/>
    </row>
    <row r="123" spans="1:7" ht="12.75" customHeight="1">
      <c r="A123" s="12">
        <v>7510</v>
      </c>
      <c r="B123" s="9" t="s">
        <v>120</v>
      </c>
      <c r="C123" s="10"/>
      <c r="D123" s="10"/>
      <c r="E123" s="10"/>
      <c r="F123" s="10"/>
      <c r="G123" s="9"/>
    </row>
    <row r="124" spans="1:7" ht="12.75" customHeight="1">
      <c r="A124" s="12">
        <v>7511</v>
      </c>
      <c r="B124" s="9" t="s">
        <v>121</v>
      </c>
      <c r="C124" s="10"/>
      <c r="D124" s="10"/>
      <c r="E124" s="10"/>
      <c r="F124" s="10"/>
      <c r="G124" s="9"/>
    </row>
    <row r="125" spans="1:7" ht="12.75" customHeight="1">
      <c r="A125" s="12" t="s">
        <v>122</v>
      </c>
      <c r="B125" s="21"/>
      <c r="C125" s="10">
        <f>SUM(C123:C124)</f>
        <v>0</v>
      </c>
      <c r="D125" s="10">
        <f>SUM(D123:D124)</f>
        <v>0</v>
      </c>
      <c r="E125" s="10">
        <f>SUM(E123:E124)</f>
        <v>0</v>
      </c>
      <c r="F125" s="10">
        <f>SUM(F123:F124)</f>
        <v>0</v>
      </c>
    </row>
    <row r="126" spans="1:7" ht="12.75" customHeight="1">
      <c r="A126" s="15"/>
      <c r="C126" s="10"/>
      <c r="D126" s="10"/>
      <c r="E126" s="10"/>
      <c r="F126" s="10"/>
      <c r="G126" s="9"/>
    </row>
    <row r="127" spans="1:7" ht="12.75" customHeight="1">
      <c r="A127" s="84" t="s">
        <v>123</v>
      </c>
      <c r="B127" s="84"/>
      <c r="C127" s="10"/>
      <c r="D127" s="10"/>
      <c r="E127" s="10"/>
      <c r="F127" s="10"/>
      <c r="G127" s="9"/>
    </row>
    <row r="128" spans="1:7" ht="12.75" customHeight="1">
      <c r="A128" s="31">
        <v>7820</v>
      </c>
      <c r="B128" s="32" t="s">
        <v>124</v>
      </c>
      <c r="C128" s="10"/>
      <c r="D128" s="10"/>
      <c r="E128" s="10"/>
      <c r="F128" s="10"/>
      <c r="G128" s="9"/>
    </row>
    <row r="129" spans="1:7" ht="12.75" customHeight="1">
      <c r="A129" s="12">
        <v>7822</v>
      </c>
      <c r="B129" s="9" t="s">
        <v>125</v>
      </c>
      <c r="C129" s="10"/>
      <c r="D129" s="10"/>
      <c r="E129" s="10"/>
      <c r="F129" s="10"/>
      <c r="G129" s="9"/>
    </row>
    <row r="130" spans="1:7" ht="12.75" customHeight="1">
      <c r="A130" s="8" t="s">
        <v>126</v>
      </c>
      <c r="B130" s="9"/>
      <c r="C130" s="52">
        <f>SUM(C128:C129)</f>
        <v>0</v>
      </c>
      <c r="D130" s="52">
        <f>SUM(D128:D129)</f>
        <v>0</v>
      </c>
      <c r="E130" s="52">
        <f>SUM(E128:E129)</f>
        <v>0</v>
      </c>
      <c r="F130" s="52">
        <f>SUM(F128:F129)</f>
        <v>0</v>
      </c>
      <c r="G130" s="9"/>
    </row>
    <row r="131" spans="1:7" ht="12.75" customHeight="1">
      <c r="A131" s="8" t="s">
        <v>127</v>
      </c>
      <c r="B131" s="21"/>
      <c r="C131" s="10">
        <f>SUM(C49,C120,C125,C130)</f>
        <v>-1322.1</v>
      </c>
      <c r="D131" s="10">
        <f>SUM(D49,D120,D125,D130)</f>
        <v>-1500</v>
      </c>
      <c r="E131" s="10">
        <f>SUM(E49,E120,E125,E130)</f>
        <v>0</v>
      </c>
      <c r="F131" s="10">
        <f>SUM(F49,F120,F125,F130)</f>
        <v>0</v>
      </c>
      <c r="G131" s="9"/>
    </row>
    <row r="132" spans="1:7" ht="12.75" customHeight="1">
      <c r="A132" s="8" t="s">
        <v>129</v>
      </c>
      <c r="B132" s="21"/>
      <c r="C132" s="10">
        <f>SUM(C40,C131)</f>
        <v>-1322.1</v>
      </c>
      <c r="D132" s="10">
        <f>SUM(D40,D131)</f>
        <v>-1500</v>
      </c>
      <c r="E132" s="10">
        <f>SUM(E40,E131)</f>
        <v>0</v>
      </c>
      <c r="F132" s="10">
        <f>SUM(F40,F131)</f>
        <v>0</v>
      </c>
      <c r="G132" s="9"/>
    </row>
    <row r="133" spans="1:7" ht="12.75" customHeight="1">
      <c r="A133" s="8" t="s">
        <v>133</v>
      </c>
      <c r="B133" s="9"/>
      <c r="C133" s="10"/>
      <c r="D133" s="10"/>
      <c r="E133" s="10"/>
      <c r="F133" s="10"/>
      <c r="G133" s="9"/>
    </row>
    <row r="134" spans="1:7" ht="12.75" customHeight="1">
      <c r="A134" s="12">
        <v>8300</v>
      </c>
      <c r="B134" s="9" t="s">
        <v>134</v>
      </c>
      <c r="C134" s="10"/>
      <c r="D134" s="10"/>
      <c r="E134" s="10"/>
      <c r="F134" s="10"/>
      <c r="G134" s="9"/>
    </row>
    <row r="135" spans="1:7" ht="12.75" customHeight="1">
      <c r="A135" s="12">
        <v>8310</v>
      </c>
      <c r="B135" s="9" t="s">
        <v>135</v>
      </c>
      <c r="C135" s="10"/>
      <c r="D135" s="10"/>
      <c r="E135" s="10"/>
      <c r="F135" s="10"/>
      <c r="G135" s="9"/>
    </row>
    <row r="136" spans="1:7" ht="12.75" customHeight="1">
      <c r="A136" s="12">
        <v>8390</v>
      </c>
      <c r="B136" s="9" t="s">
        <v>136</v>
      </c>
      <c r="C136" s="10"/>
      <c r="D136" s="10"/>
      <c r="E136" s="10"/>
      <c r="F136" s="10"/>
      <c r="G136" s="9"/>
    </row>
    <row r="137" spans="1:7" ht="12.75" customHeight="1">
      <c r="A137" s="12">
        <v>8400</v>
      </c>
      <c r="B137" s="9" t="s">
        <v>137</v>
      </c>
      <c r="C137" s="39"/>
      <c r="D137" s="39"/>
      <c r="E137" s="39"/>
      <c r="F137" s="39"/>
      <c r="G137" s="42"/>
    </row>
    <row r="138" spans="1:7" ht="12.75" customHeight="1">
      <c r="A138" s="12">
        <v>8410</v>
      </c>
      <c r="B138" s="34" t="s">
        <v>138</v>
      </c>
      <c r="C138" s="39"/>
      <c r="D138" s="39"/>
      <c r="E138" s="39"/>
      <c r="F138" s="39"/>
      <c r="G138" s="42"/>
    </row>
    <row r="139" spans="1:7" ht="12.75" customHeight="1">
      <c r="A139" s="12">
        <v>8422</v>
      </c>
      <c r="B139" s="34" t="s">
        <v>139</v>
      </c>
      <c r="C139" s="39"/>
      <c r="D139" s="39"/>
      <c r="E139" s="39"/>
      <c r="F139" s="39"/>
      <c r="G139" s="42"/>
    </row>
    <row r="140" spans="1:7" ht="12.75" customHeight="1">
      <c r="A140" s="12">
        <v>8423</v>
      </c>
      <c r="B140" s="34" t="s">
        <v>140</v>
      </c>
      <c r="C140" s="10"/>
      <c r="D140" s="10"/>
      <c r="E140" s="10"/>
      <c r="F140" s="10"/>
      <c r="G140" s="9"/>
    </row>
    <row r="141" spans="1:7" ht="12.75" customHeight="1">
      <c r="A141" s="12">
        <v>8710</v>
      </c>
      <c r="B141" s="34" t="s">
        <v>141</v>
      </c>
      <c r="C141" s="10"/>
      <c r="D141" s="10"/>
      <c r="E141" s="10"/>
      <c r="F141" s="10"/>
      <c r="G141" s="9"/>
    </row>
    <row r="142" spans="1:7" ht="12.75" customHeight="1">
      <c r="A142" s="12" t="s">
        <v>142</v>
      </c>
      <c r="B142" s="21"/>
      <c r="C142" s="10">
        <f>SUM(C134:C141)</f>
        <v>0</v>
      </c>
      <c r="D142" s="10">
        <f>SUM(D134:D141)</f>
        <v>0</v>
      </c>
      <c r="E142" s="10">
        <f>SUM(E134:E141)</f>
        <v>0</v>
      </c>
      <c r="F142" s="10">
        <f>SUM(F134:F141)</f>
        <v>0</v>
      </c>
      <c r="G142" s="9"/>
    </row>
    <row r="143" spans="1:7" ht="12.75" customHeight="1">
      <c r="A143" s="8" t="s">
        <v>143</v>
      </c>
      <c r="B143" s="21"/>
      <c r="C143" s="10">
        <f>SUM(C132,C142)</f>
        <v>-1322.1</v>
      </c>
      <c r="D143" s="10">
        <f>SUM(D132,D142)</f>
        <v>-1500</v>
      </c>
      <c r="E143" s="10">
        <f>SUM(E132,E142)</f>
        <v>0</v>
      </c>
      <c r="F143" s="10">
        <f>SUM(F132,F142)</f>
        <v>0</v>
      </c>
      <c r="G143" s="9"/>
    </row>
    <row r="144" spans="1:7" ht="12.75" customHeight="1">
      <c r="A144" s="8" t="s">
        <v>144</v>
      </c>
      <c r="B144" s="21"/>
      <c r="C144" s="10">
        <f>SUM(C143)</f>
        <v>-1322.1</v>
      </c>
      <c r="D144" s="10">
        <f>SUM(D143)</f>
        <v>-1500</v>
      </c>
      <c r="E144" s="10">
        <f>SUM(E143)</f>
        <v>0</v>
      </c>
      <c r="F144" s="10">
        <f>SUM(F143)</f>
        <v>0</v>
      </c>
      <c r="G144" s="10"/>
    </row>
    <row r="145" spans="1:4" ht="12.75" customHeight="1">
      <c r="A145" s="15"/>
      <c r="C145" s="20"/>
      <c r="D145" s="20"/>
    </row>
    <row r="146" spans="1:4" ht="12.75" customHeight="1">
      <c r="A146" s="2"/>
      <c r="C146" s="20"/>
      <c r="D146" s="20"/>
    </row>
    <row r="147" spans="1:4" ht="12.75" customHeight="1"/>
    <row r="148" spans="1:4" ht="12.75" customHeight="1">
      <c r="A148" s="15"/>
      <c r="C148" s="20"/>
      <c r="D148" s="20"/>
    </row>
    <row r="149" spans="1:4" ht="12.75" customHeight="1"/>
    <row r="150" spans="1:4" ht="12.75" customHeight="1"/>
    <row r="151" spans="1:4" ht="12.75" customHeight="1"/>
    <row r="152" spans="1:4" ht="12.75" customHeight="1"/>
    <row r="153" spans="1:4" ht="12.75" customHeight="1"/>
    <row r="154" spans="1:4" ht="12.75" customHeight="1"/>
    <row r="155" spans="1:4" ht="12.75" customHeight="1"/>
    <row r="156" spans="1:4" ht="12.75" customHeight="1"/>
    <row r="157" spans="1:4" ht="12.75" customHeight="1"/>
    <row r="158" spans="1:4" ht="12.75" customHeight="1"/>
    <row r="159" spans="1:4" ht="12.75" customHeight="1"/>
    <row r="160" spans="1:4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sheetProtection selectLockedCells="1" selectUnlockedCells="1"/>
  <mergeCells count="1">
    <mergeCell ref="A127:B127"/>
  </mergeCells>
  <pageMargins left="0.7" right="0.7" top="0.1388888888888889" bottom="0.75" header="0" footer="0.75"/>
  <pageSetup paperSize="77" firstPageNumber="0" orientation="landscape" horizontalDpi="300" verticalDpi="300"/>
  <headerFooter alignWithMargins="0">
    <oddHeader>&amp;C&amp;10 Intern&amp;1#_x005F_x000D_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D95D-C7BB-40A7-A80C-6DB0510D8CEE}">
  <dimension ref="A1:G1013"/>
  <sheetViews>
    <sheetView topLeftCell="A26" zoomScale="95" zoomScaleNormal="95" workbookViewId="0">
      <selection activeCell="G44" sqref="G44"/>
    </sheetView>
  </sheetViews>
  <sheetFormatPr defaultColWidth="13.1875" defaultRowHeight="15" customHeight="1"/>
  <cols>
    <col min="1" max="1" width="7.9375" style="1" customWidth="1"/>
    <col min="2" max="2" width="32.0625" style="1" customWidth="1"/>
    <col min="3" max="3" width="11.625" style="1" customWidth="1"/>
    <col min="4" max="4" width="14.125" style="1" customWidth="1"/>
    <col min="5" max="6" width="13.1875" style="1"/>
    <col min="7" max="7" width="24.125" style="1" customWidth="1"/>
    <col min="8" max="16384" width="13.1875" style="1"/>
  </cols>
  <sheetData>
    <row r="1" spans="1:7" ht="12.75" customHeight="1">
      <c r="A1" s="2" t="s">
        <v>175</v>
      </c>
      <c r="B1" s="3"/>
      <c r="C1" s="4"/>
      <c r="D1" s="4"/>
    </row>
    <row r="2" spans="1:7" ht="12.75" customHeight="1">
      <c r="A2" s="5" t="s">
        <v>1</v>
      </c>
      <c r="B2" s="6"/>
      <c r="C2" s="7" t="s">
        <v>2</v>
      </c>
      <c r="D2" s="7" t="s">
        <v>3</v>
      </c>
      <c r="E2" s="7" t="s">
        <v>4</v>
      </c>
      <c r="F2" s="7" t="s">
        <v>5</v>
      </c>
      <c r="G2" s="6" t="s">
        <v>147</v>
      </c>
    </row>
    <row r="3" spans="1:7" ht="12.75" customHeight="1">
      <c r="A3" s="8" t="s">
        <v>6</v>
      </c>
      <c r="B3" s="9"/>
      <c r="C3" s="11"/>
      <c r="D3" s="10"/>
      <c r="E3" s="10"/>
      <c r="F3" s="10"/>
      <c r="G3" s="9"/>
    </row>
    <row r="4" spans="1:7" ht="12.75" customHeight="1">
      <c r="A4" s="8" t="s">
        <v>7</v>
      </c>
      <c r="B4" s="9"/>
      <c r="C4" s="10"/>
      <c r="D4" s="10"/>
      <c r="E4" s="10"/>
      <c r="F4" s="10"/>
      <c r="G4" s="9"/>
    </row>
    <row r="5" spans="1:7" ht="12.75" customHeight="1">
      <c r="A5" s="12">
        <v>3010</v>
      </c>
      <c r="B5" s="9" t="s">
        <v>8</v>
      </c>
      <c r="C5" s="10"/>
      <c r="D5" s="10"/>
      <c r="E5" s="10"/>
      <c r="F5" s="10"/>
      <c r="G5" s="9"/>
    </row>
    <row r="6" spans="1:7" ht="12.75" customHeight="1">
      <c r="A6" s="12">
        <v>3011</v>
      </c>
      <c r="B6" s="9" t="s">
        <v>9</v>
      </c>
      <c r="C6" s="10"/>
      <c r="D6" s="10"/>
      <c r="E6" s="10"/>
      <c r="F6" s="10"/>
      <c r="G6" s="9"/>
    </row>
    <row r="7" spans="1:7" ht="12.75" customHeight="1">
      <c r="A7" s="12">
        <v>3012</v>
      </c>
      <c r="B7" s="9" t="s">
        <v>10</v>
      </c>
      <c r="C7" s="10"/>
      <c r="D7" s="10"/>
      <c r="E7" s="10"/>
      <c r="F7" s="10"/>
      <c r="G7" s="9"/>
    </row>
    <row r="8" spans="1:7" ht="12.75" customHeight="1">
      <c r="A8" s="12">
        <v>3013</v>
      </c>
      <c r="B8" s="9" t="s">
        <v>11</v>
      </c>
      <c r="C8" s="10"/>
      <c r="D8" s="10"/>
      <c r="E8" s="10"/>
      <c r="F8" s="10"/>
      <c r="G8" s="9"/>
    </row>
    <row r="9" spans="1:7" ht="12.75" customHeight="1">
      <c r="A9" s="12">
        <v>3014</v>
      </c>
      <c r="B9" s="9" t="s">
        <v>12</v>
      </c>
      <c r="C9" s="10"/>
      <c r="D9" s="10"/>
      <c r="E9" s="10"/>
      <c r="F9" s="10"/>
      <c r="G9" s="9"/>
    </row>
    <row r="10" spans="1:7" ht="12.75" customHeight="1">
      <c r="A10" s="12">
        <v>3015</v>
      </c>
      <c r="B10" s="9" t="s">
        <v>13</v>
      </c>
      <c r="C10" s="10"/>
      <c r="D10" s="10"/>
      <c r="E10" s="10"/>
      <c r="F10" s="10"/>
      <c r="G10" s="9"/>
    </row>
    <row r="11" spans="1:7" ht="12.75" customHeight="1">
      <c r="A11" s="12">
        <v>3016</v>
      </c>
      <c r="B11" s="9" t="s">
        <v>14</v>
      </c>
      <c r="C11" s="10">
        <v>31026.33</v>
      </c>
      <c r="D11" s="10">
        <v>25000</v>
      </c>
      <c r="E11">
        <v>26871</v>
      </c>
      <c r="F11" s="10">
        <v>30000</v>
      </c>
      <c r="G11" s="9" t="s">
        <v>176</v>
      </c>
    </row>
    <row r="12" spans="1:7" ht="12.75" customHeight="1">
      <c r="A12" s="12">
        <v>3017</v>
      </c>
      <c r="B12" s="9" t="s">
        <v>148</v>
      </c>
      <c r="C12" s="10"/>
      <c r="D12" s="10"/>
      <c r="E12" s="10"/>
      <c r="F12" s="10"/>
      <c r="G12" s="9"/>
    </row>
    <row r="13" spans="1:7" ht="12.75" customHeight="1">
      <c r="A13" s="12">
        <v>3018</v>
      </c>
      <c r="B13" s="9" t="s">
        <v>16</v>
      </c>
      <c r="C13" s="10"/>
      <c r="D13" s="10"/>
      <c r="E13" s="10"/>
      <c r="F13" s="10"/>
      <c r="G13" s="9"/>
    </row>
    <row r="14" spans="1:7" ht="12.75" customHeight="1">
      <c r="A14" s="12">
        <v>3020</v>
      </c>
      <c r="B14" s="9" t="s">
        <v>17</v>
      </c>
      <c r="C14" s="10"/>
      <c r="D14" s="10"/>
      <c r="E14" s="10"/>
      <c r="F14" s="10"/>
      <c r="G14" s="9"/>
    </row>
    <row r="15" spans="1:7" ht="12.75" customHeight="1">
      <c r="A15" s="12">
        <v>3021</v>
      </c>
      <c r="B15" s="9" t="s">
        <v>18</v>
      </c>
      <c r="C15" s="10"/>
      <c r="D15" s="10"/>
      <c r="E15" s="10"/>
      <c r="F15" s="10"/>
      <c r="G15" s="9"/>
    </row>
    <row r="16" spans="1:7" ht="12.75" customHeight="1">
      <c r="A16" s="12">
        <v>3022</v>
      </c>
      <c r="B16" s="9" t="s">
        <v>19</v>
      </c>
      <c r="C16" s="10"/>
      <c r="D16" s="10"/>
      <c r="E16" s="10"/>
      <c r="F16" s="10"/>
      <c r="G16" s="9"/>
    </row>
    <row r="17" spans="1:7" ht="12.75" customHeight="1">
      <c r="A17" s="12">
        <v>3023</v>
      </c>
      <c r="B17" s="9" t="s">
        <v>20</v>
      </c>
      <c r="C17" s="10"/>
      <c r="D17" s="10"/>
      <c r="E17" s="10"/>
      <c r="F17" s="10"/>
      <c r="G17" s="9"/>
    </row>
    <row r="18" spans="1:7" ht="12.75" customHeight="1">
      <c r="A18" s="12">
        <v>3024</v>
      </c>
      <c r="B18" s="9" t="s">
        <v>21</v>
      </c>
      <c r="C18" s="10"/>
      <c r="D18" s="10"/>
      <c r="E18" s="10"/>
      <c r="F18" s="10"/>
      <c r="G18" s="9"/>
    </row>
    <row r="19" spans="1:7" ht="12.75" customHeight="1">
      <c r="A19" s="12">
        <v>3025</v>
      </c>
      <c r="B19" s="9" t="s">
        <v>22</v>
      </c>
      <c r="C19" s="10"/>
      <c r="D19" s="10"/>
      <c r="E19" s="10"/>
      <c r="F19" s="10"/>
      <c r="G19" s="9"/>
    </row>
    <row r="20" spans="1:7" ht="12.75" customHeight="1">
      <c r="A20" s="12">
        <v>3026</v>
      </c>
      <c r="B20" s="9" t="s">
        <v>150</v>
      </c>
      <c r="C20" s="10"/>
      <c r="D20" s="10"/>
      <c r="E20" s="10"/>
      <c r="F20" s="10"/>
      <c r="G20" s="9"/>
    </row>
    <row r="21" spans="1:7" ht="12.75" customHeight="1">
      <c r="A21" s="12">
        <v>3028</v>
      </c>
      <c r="B21" s="9" t="s">
        <v>24</v>
      </c>
      <c r="C21" s="10"/>
      <c r="D21" s="10"/>
      <c r="E21" s="10"/>
      <c r="F21" s="10"/>
      <c r="G21" s="9"/>
    </row>
    <row r="22" spans="1:7" ht="12.75" customHeight="1">
      <c r="A22" s="12">
        <v>3029</v>
      </c>
      <c r="B22" s="9" t="s">
        <v>161</v>
      </c>
      <c r="C22" s="10"/>
      <c r="D22" s="10"/>
      <c r="E22" s="10"/>
      <c r="F22" s="10"/>
      <c r="G22" s="9"/>
    </row>
    <row r="23" spans="1:7" ht="12.75" customHeight="1">
      <c r="A23" s="12">
        <v>3030</v>
      </c>
      <c r="B23" s="9" t="s">
        <v>26</v>
      </c>
      <c r="C23" s="10"/>
      <c r="D23" s="10"/>
      <c r="E23" s="10"/>
      <c r="F23" s="10"/>
      <c r="G23" s="9"/>
    </row>
    <row r="24" spans="1:7" ht="12.75" customHeight="1">
      <c r="A24" s="12">
        <v>3040</v>
      </c>
      <c r="B24" s="9" t="s">
        <v>27</v>
      </c>
      <c r="C24" s="10"/>
      <c r="D24" s="10"/>
      <c r="E24" s="10"/>
      <c r="F24" s="10"/>
      <c r="G24" s="9"/>
    </row>
    <row r="25" spans="1:7" ht="12.75" customHeight="1">
      <c r="A25" s="12">
        <v>3050</v>
      </c>
      <c r="B25" s="9" t="s">
        <v>28</v>
      </c>
      <c r="C25" s="10"/>
      <c r="D25" s="10"/>
      <c r="E25" s="10"/>
      <c r="F25" s="10"/>
      <c r="G25" s="9"/>
    </row>
    <row r="26" spans="1:7" ht="12.75" customHeight="1">
      <c r="A26" s="12">
        <v>3051</v>
      </c>
      <c r="B26" s="9" t="s">
        <v>29</v>
      </c>
      <c r="C26" s="10"/>
      <c r="D26" s="10"/>
      <c r="E26" s="10"/>
      <c r="F26" s="10"/>
      <c r="G26" s="9"/>
    </row>
    <row r="27" spans="1:7" ht="12.75" customHeight="1">
      <c r="A27" s="12">
        <v>3055</v>
      </c>
      <c r="B27" s="9" t="s">
        <v>30</v>
      </c>
      <c r="C27" s="10"/>
      <c r="D27" s="10"/>
      <c r="E27" s="10"/>
      <c r="F27" s="10"/>
      <c r="G27" s="9"/>
    </row>
    <row r="28" spans="1:7" ht="12.75" customHeight="1">
      <c r="A28" s="12">
        <v>3740</v>
      </c>
      <c r="B28" s="9" t="s">
        <v>31</v>
      </c>
      <c r="C28" s="10"/>
      <c r="D28" s="10"/>
      <c r="E28" s="10"/>
      <c r="F28" s="10"/>
      <c r="G28" s="9"/>
    </row>
    <row r="29" spans="1:7" ht="12.75" customHeight="1">
      <c r="A29" s="8" t="s">
        <v>32</v>
      </c>
      <c r="B29" s="8"/>
      <c r="C29" s="10">
        <f>SUM(C5:C28)</f>
        <v>31026.33</v>
      </c>
      <c r="D29" s="10">
        <f>SUM(D5:D28)</f>
        <v>25000</v>
      </c>
      <c r="E29" s="10">
        <f>SUM(E5:E28)</f>
        <v>26871</v>
      </c>
      <c r="F29" s="10">
        <f>SUM(F5:F28)</f>
        <v>30000</v>
      </c>
      <c r="G29" s="9"/>
    </row>
    <row r="30" spans="1:7" ht="12.75" customHeight="1">
      <c r="A30" s="15"/>
      <c r="B30" s="2"/>
      <c r="C30" s="20"/>
      <c r="D30" s="20"/>
      <c r="E30" s="20"/>
      <c r="F30" s="20"/>
      <c r="G30" s="13"/>
    </row>
    <row r="31" spans="1:7" ht="12.75" customHeight="1">
      <c r="A31" s="16" t="s">
        <v>33</v>
      </c>
      <c r="B31" s="17"/>
      <c r="C31" s="39"/>
      <c r="D31" s="39"/>
      <c r="E31" s="39"/>
      <c r="F31" s="39"/>
      <c r="G31" s="42"/>
    </row>
    <row r="32" spans="1:7" ht="12.75" customHeight="1">
      <c r="A32" s="16">
        <v>3985</v>
      </c>
      <c r="B32" s="19" t="s">
        <v>34</v>
      </c>
      <c r="C32" s="10"/>
      <c r="D32" s="10"/>
      <c r="E32" s="10"/>
      <c r="F32" s="10"/>
      <c r="G32" s="42"/>
    </row>
    <row r="33" spans="1:7" ht="12.75" customHeight="1">
      <c r="A33" s="16">
        <v>3986</v>
      </c>
      <c r="B33" s="19" t="s">
        <v>35</v>
      </c>
      <c r="C33" s="10"/>
      <c r="D33" s="10"/>
      <c r="E33" s="10"/>
      <c r="F33" s="10"/>
      <c r="G33" s="42"/>
    </row>
    <row r="34" spans="1:7" ht="12.75" customHeight="1">
      <c r="A34" s="16">
        <v>3987</v>
      </c>
      <c r="B34" s="19" t="s">
        <v>36</v>
      </c>
      <c r="C34" s="10"/>
      <c r="D34" s="10"/>
      <c r="E34" s="10"/>
      <c r="F34" s="10"/>
      <c r="G34" s="42"/>
    </row>
    <row r="35" spans="1:7" ht="12.75" customHeight="1">
      <c r="A35" s="16">
        <v>3988</v>
      </c>
      <c r="B35" s="19" t="s">
        <v>37</v>
      </c>
      <c r="C35" s="10"/>
      <c r="D35" s="10"/>
      <c r="E35" s="10"/>
      <c r="F35" s="10"/>
      <c r="G35" s="42"/>
    </row>
    <row r="36" spans="1:7" ht="12.75" customHeight="1">
      <c r="A36" s="12">
        <v>3989</v>
      </c>
      <c r="B36" s="12" t="s">
        <v>38</v>
      </c>
      <c r="C36" s="10"/>
      <c r="D36" s="10"/>
      <c r="E36" s="10"/>
      <c r="F36" s="10"/>
      <c r="G36" s="9"/>
    </row>
    <row r="37" spans="1:7" ht="12.75" customHeight="1">
      <c r="A37" s="12">
        <v>3990</v>
      </c>
      <c r="B37" s="12" t="s">
        <v>39</v>
      </c>
      <c r="C37" s="10"/>
      <c r="D37" s="10"/>
      <c r="E37" s="10"/>
      <c r="F37" s="10"/>
      <c r="G37" s="9"/>
    </row>
    <row r="38" spans="1:7" ht="12.75" customHeight="1">
      <c r="A38" s="8" t="s">
        <v>40</v>
      </c>
      <c r="B38" s="8"/>
      <c r="C38" s="10">
        <f>SUM(C32:C37)</f>
        <v>0</v>
      </c>
      <c r="D38" s="10">
        <f>SUM(D32:D37)</f>
        <v>0</v>
      </c>
      <c r="E38" s="10">
        <f>SUM(E32:E37)</f>
        <v>0</v>
      </c>
      <c r="F38" s="10">
        <f>SUM(F32:F37)</f>
        <v>0</v>
      </c>
      <c r="G38" s="9"/>
    </row>
    <row r="39" spans="1:7" ht="12.75" customHeight="1">
      <c r="A39" s="15"/>
      <c r="B39" s="2"/>
      <c r="C39" s="10"/>
      <c r="D39" s="10"/>
      <c r="E39" s="10"/>
      <c r="F39" s="10"/>
      <c r="G39" s="13"/>
    </row>
    <row r="40" spans="1:7" ht="12.75" customHeight="1">
      <c r="A40" s="2" t="s">
        <v>41</v>
      </c>
      <c r="B40" s="3"/>
      <c r="C40" s="10">
        <f>SUM(C29,C38)</f>
        <v>31026.33</v>
      </c>
      <c r="D40" s="10">
        <f>SUM(D29,D38)</f>
        <v>25000</v>
      </c>
      <c r="E40" s="10">
        <f>SUM(E29,E38)</f>
        <v>26871</v>
      </c>
      <c r="F40" s="10">
        <f>SUM(F29,F38)</f>
        <v>30000</v>
      </c>
      <c r="G40" s="3"/>
    </row>
    <row r="41" spans="1:7" ht="12.75" customHeight="1">
      <c r="A41" s="2"/>
      <c r="B41" s="3"/>
      <c r="C41" s="20"/>
      <c r="D41" s="20"/>
      <c r="E41" s="20"/>
      <c r="F41" s="20"/>
      <c r="G41" s="3"/>
    </row>
    <row r="42" spans="1:7" ht="12.75" customHeight="1">
      <c r="A42" s="8" t="s">
        <v>42</v>
      </c>
      <c r="B42" s="21"/>
      <c r="C42" s="10"/>
      <c r="D42" s="10"/>
      <c r="E42" s="10"/>
      <c r="F42" s="10"/>
      <c r="G42" s="9"/>
    </row>
    <row r="43" spans="1:7" ht="12.75" customHeight="1">
      <c r="A43" s="8" t="s">
        <v>43</v>
      </c>
      <c r="B43" s="21"/>
      <c r="C43" s="10"/>
      <c r="D43" s="10"/>
      <c r="E43" s="10"/>
      <c r="F43" s="10"/>
      <c r="G43" s="9"/>
    </row>
    <row r="44" spans="1:7" ht="12.75" customHeight="1">
      <c r="A44" s="12">
        <v>4010</v>
      </c>
      <c r="B44" s="9" t="s">
        <v>44</v>
      </c>
      <c r="C44" s="10">
        <v>-20109.14</v>
      </c>
      <c r="D44" s="10">
        <v>-17000</v>
      </c>
      <c r="E44" s="10">
        <v>-18106.86</v>
      </c>
      <c r="F44" s="10">
        <v>-19000</v>
      </c>
      <c r="G44" s="9"/>
    </row>
    <row r="45" spans="1:7" ht="12.75" customHeight="1">
      <c r="A45" s="12">
        <v>4011</v>
      </c>
      <c r="B45" s="9" t="s">
        <v>45</v>
      </c>
      <c r="C45" s="10"/>
      <c r="D45" s="10"/>
      <c r="E45" s="10"/>
      <c r="F45" s="10"/>
      <c r="G45" s="9"/>
    </row>
    <row r="46" spans="1:7" ht="12.75" customHeight="1">
      <c r="A46" s="12">
        <v>4012</v>
      </c>
      <c r="B46" s="9" t="s">
        <v>46</v>
      </c>
      <c r="C46" s="10"/>
      <c r="D46" s="10"/>
      <c r="E46" s="10"/>
      <c r="F46" s="10"/>
      <c r="G46" s="9"/>
    </row>
    <row r="47" spans="1:7" ht="12.75" customHeight="1">
      <c r="A47" s="12">
        <v>4019</v>
      </c>
      <c r="B47" s="9" t="s">
        <v>47</v>
      </c>
      <c r="C47" s="10"/>
      <c r="D47" s="10"/>
      <c r="E47" s="10"/>
      <c r="F47" s="10"/>
      <c r="G47" s="9"/>
    </row>
    <row r="48" spans="1:7" ht="12.75" customHeight="1">
      <c r="A48" s="12">
        <v>4055</v>
      </c>
      <c r="B48" s="9" t="s">
        <v>48</v>
      </c>
      <c r="C48" s="10"/>
      <c r="D48" s="10"/>
      <c r="E48" s="10"/>
      <c r="F48" s="10"/>
      <c r="G48" s="9"/>
    </row>
    <row r="49" spans="1:7" ht="12.75" customHeight="1">
      <c r="A49" s="8" t="s">
        <v>49</v>
      </c>
      <c r="B49" s="21"/>
      <c r="C49" s="10">
        <f>SUM(C44:C48)</f>
        <v>-20109.14</v>
      </c>
      <c r="D49" s="10">
        <f>SUM(D44:D48)</f>
        <v>-17000</v>
      </c>
      <c r="E49" s="10">
        <f>SUM(E44:E48)</f>
        <v>-18106.86</v>
      </c>
      <c r="F49" s="10">
        <f>SUM(F44:F48)</f>
        <v>-19000</v>
      </c>
      <c r="G49" s="9"/>
    </row>
    <row r="50" spans="1:7" ht="12.75" customHeight="1">
      <c r="A50" s="15"/>
      <c r="B50" s="3"/>
      <c r="C50" s="4"/>
      <c r="D50" s="4"/>
      <c r="E50" s="4"/>
      <c r="F50" s="4"/>
      <c r="G50" s="13"/>
    </row>
    <row r="51" spans="1:7" ht="12.75" customHeight="1">
      <c r="A51" s="3" t="s">
        <v>50</v>
      </c>
      <c r="B51" s="3"/>
      <c r="C51" s="4">
        <f>SUM(C40,C49)</f>
        <v>10917.190000000002</v>
      </c>
      <c r="D51" s="4"/>
      <c r="E51" s="4"/>
      <c r="F51" s="4"/>
    </row>
    <row r="52" spans="1:7" ht="12.75" customHeight="1">
      <c r="A52" s="5" t="s">
        <v>1</v>
      </c>
      <c r="B52" s="6"/>
      <c r="C52" s="7" t="s">
        <v>172</v>
      </c>
      <c r="D52" s="7" t="s">
        <v>173</v>
      </c>
      <c r="E52" s="7" t="s">
        <v>4</v>
      </c>
      <c r="F52" s="7" t="s">
        <v>5</v>
      </c>
      <c r="G52" s="6" t="s">
        <v>147</v>
      </c>
    </row>
    <row r="53" spans="1:7" ht="12.75" customHeight="1">
      <c r="A53" s="8" t="s">
        <v>51</v>
      </c>
      <c r="B53" s="21"/>
      <c r="C53" s="10"/>
      <c r="D53" s="10"/>
      <c r="E53" s="10"/>
      <c r="F53" s="10"/>
      <c r="G53" s="9"/>
    </row>
    <row r="54" spans="1:7" ht="12.75" customHeight="1">
      <c r="A54" s="12">
        <v>5011</v>
      </c>
      <c r="B54" s="9" t="s">
        <v>52</v>
      </c>
      <c r="C54" s="10"/>
      <c r="D54" s="10"/>
      <c r="E54" s="10"/>
      <c r="F54" s="10"/>
      <c r="G54" s="9"/>
    </row>
    <row r="55" spans="1:7" ht="12.75" customHeight="1">
      <c r="A55" s="12">
        <v>5012</v>
      </c>
      <c r="B55" s="9" t="s">
        <v>54</v>
      </c>
      <c r="C55" s="10"/>
      <c r="D55" s="10"/>
      <c r="E55" s="10"/>
      <c r="F55" s="10"/>
      <c r="G55" s="9"/>
    </row>
    <row r="56" spans="1:7" ht="12.75" customHeight="1">
      <c r="A56" s="12">
        <v>5013</v>
      </c>
      <c r="B56" s="9" t="s">
        <v>55</v>
      </c>
      <c r="C56" s="10"/>
      <c r="D56" s="10"/>
      <c r="E56" s="10"/>
      <c r="F56" s="10"/>
      <c r="G56" s="9"/>
    </row>
    <row r="57" spans="1:7" ht="12.75" customHeight="1">
      <c r="A57" s="12">
        <v>5014</v>
      </c>
      <c r="B57" s="9" t="s">
        <v>56</v>
      </c>
      <c r="C57" s="10"/>
      <c r="D57" s="10"/>
      <c r="E57" s="10"/>
      <c r="F57" s="10"/>
      <c r="G57" s="9"/>
    </row>
    <row r="58" spans="1:7" ht="12.75" customHeight="1">
      <c r="A58" s="12">
        <v>5050</v>
      </c>
      <c r="B58" s="9" t="s">
        <v>57</v>
      </c>
      <c r="C58" s="10"/>
      <c r="D58" s="10"/>
      <c r="E58" s="10"/>
      <c r="F58" s="10"/>
      <c r="G58" s="9"/>
    </row>
    <row r="59" spans="1:7" ht="12.75" customHeight="1">
      <c r="A59" s="12">
        <v>5060</v>
      </c>
      <c r="B59" s="9" t="s">
        <v>58</v>
      </c>
      <c r="C59" s="10"/>
      <c r="D59" s="10"/>
      <c r="E59" s="10"/>
      <c r="F59" s="10"/>
      <c r="G59" s="9"/>
    </row>
    <row r="60" spans="1:7" ht="12.75" customHeight="1">
      <c r="A60" s="12">
        <v>5070</v>
      </c>
      <c r="B60" s="9" t="s">
        <v>59</v>
      </c>
      <c r="C60" s="10"/>
      <c r="D60" s="10"/>
      <c r="E60" s="10"/>
      <c r="F60" s="10"/>
      <c r="G60" s="9"/>
    </row>
    <row r="61" spans="1:7" ht="12.75" customHeight="1">
      <c r="A61" s="12">
        <v>5080</v>
      </c>
      <c r="B61" s="9" t="s">
        <v>60</v>
      </c>
      <c r="C61" s="10"/>
      <c r="D61" s="10"/>
      <c r="E61" s="10"/>
      <c r="F61" s="10"/>
      <c r="G61" s="9"/>
    </row>
    <row r="62" spans="1:7" ht="12.75" customHeight="1">
      <c r="A62" s="12">
        <v>5090</v>
      </c>
      <c r="B62" s="9" t="s">
        <v>61</v>
      </c>
      <c r="C62" s="10"/>
      <c r="D62" s="10"/>
      <c r="E62" s="10"/>
      <c r="F62" s="10"/>
      <c r="G62" s="9"/>
    </row>
    <row r="63" spans="1:7" ht="12.75" customHeight="1">
      <c r="A63" s="12">
        <v>5160</v>
      </c>
      <c r="B63" s="9" t="s">
        <v>62</v>
      </c>
      <c r="C63" s="10"/>
      <c r="D63" s="10"/>
      <c r="E63" s="10"/>
      <c r="F63" s="10"/>
      <c r="G63" s="9"/>
    </row>
    <row r="64" spans="1:7" ht="12.75" customHeight="1">
      <c r="A64" s="12">
        <v>5210</v>
      </c>
      <c r="B64" s="9" t="s">
        <v>63</v>
      </c>
      <c r="C64" s="10"/>
      <c r="D64" s="10"/>
      <c r="E64" s="10"/>
      <c r="F64" s="10"/>
      <c r="G64" s="21"/>
    </row>
    <row r="65" spans="1:7" ht="12.75" customHeight="1">
      <c r="A65" s="12">
        <v>5220</v>
      </c>
      <c r="B65" s="9" t="s">
        <v>64</v>
      </c>
      <c r="C65" s="10"/>
      <c r="D65" s="10"/>
      <c r="E65" s="10"/>
      <c r="F65" s="10"/>
      <c r="G65" s="21"/>
    </row>
    <row r="66" spans="1:7" ht="12.75" customHeight="1">
      <c r="A66" s="12">
        <v>5290</v>
      </c>
      <c r="B66" s="9" t="s">
        <v>65</v>
      </c>
      <c r="C66" s="10"/>
      <c r="D66" s="10"/>
      <c r="E66" s="10"/>
      <c r="F66" s="10"/>
      <c r="G66" s="9"/>
    </row>
    <row r="67" spans="1:7" ht="12.75" customHeight="1">
      <c r="A67" s="12">
        <v>5310</v>
      </c>
      <c r="B67" s="9" t="s">
        <v>66</v>
      </c>
      <c r="C67" s="10"/>
      <c r="D67" s="10"/>
      <c r="E67" s="10"/>
      <c r="F67" s="10"/>
      <c r="G67" s="9"/>
    </row>
    <row r="68" spans="1:7" ht="12.75" customHeight="1">
      <c r="A68" s="12">
        <v>5410</v>
      </c>
      <c r="B68" s="9" t="s">
        <v>67</v>
      </c>
      <c r="C68" s="10">
        <v>-469</v>
      </c>
      <c r="D68" s="10"/>
      <c r="E68" s="10"/>
      <c r="F68" s="10"/>
      <c r="G68" s="9"/>
    </row>
    <row r="69" spans="1:7" ht="12.75" customHeight="1">
      <c r="A69" s="12">
        <v>5422</v>
      </c>
      <c r="B69" s="9" t="s">
        <v>68</v>
      </c>
      <c r="C69" s="10"/>
      <c r="D69" s="10"/>
      <c r="E69" s="10"/>
      <c r="F69" s="10"/>
      <c r="G69" s="9"/>
    </row>
    <row r="70" spans="1:7" ht="12.75" customHeight="1">
      <c r="A70" s="12">
        <v>5460</v>
      </c>
      <c r="B70" s="9" t="s">
        <v>69</v>
      </c>
      <c r="C70" s="10">
        <v>-1458.43</v>
      </c>
      <c r="D70" s="10">
        <v>-1500</v>
      </c>
      <c r="E70" s="10"/>
      <c r="F70" s="10"/>
      <c r="G70" s="9"/>
    </row>
    <row r="71" spans="1:7" ht="12.75" customHeight="1">
      <c r="A71" s="12">
        <v>5461</v>
      </c>
      <c r="B71" s="9" t="s">
        <v>70</v>
      </c>
      <c r="C71" s="10"/>
      <c r="D71" s="10"/>
      <c r="E71" s="10"/>
      <c r="F71" s="10"/>
      <c r="G71" s="9"/>
    </row>
    <row r="72" spans="1:7" ht="12.75" customHeight="1">
      <c r="A72" s="12">
        <v>5469</v>
      </c>
      <c r="B72" s="9" t="s">
        <v>71</v>
      </c>
      <c r="C72" s="10"/>
      <c r="D72" s="10"/>
      <c r="E72" s="10"/>
      <c r="F72" s="10"/>
      <c r="G72" s="9"/>
    </row>
    <row r="73" spans="1:7" ht="12.75" customHeight="1">
      <c r="A73" s="12">
        <v>5471</v>
      </c>
      <c r="B73" s="9" t="s">
        <v>72</v>
      </c>
      <c r="C73" s="10"/>
      <c r="D73" s="10"/>
      <c r="E73" s="10"/>
      <c r="F73" s="10"/>
      <c r="G73" s="9"/>
    </row>
    <row r="74" spans="1:7" ht="12.75" customHeight="1">
      <c r="A74" s="12">
        <v>5472</v>
      </c>
      <c r="B74" s="9" t="s">
        <v>73</v>
      </c>
      <c r="C74" s="10"/>
      <c r="D74" s="10"/>
      <c r="E74" s="10"/>
      <c r="F74" s="10"/>
      <c r="G74" s="9"/>
    </row>
    <row r="75" spans="1:7" ht="12.75" customHeight="1">
      <c r="A75" s="12">
        <v>5500</v>
      </c>
      <c r="B75" s="9" t="s">
        <v>74</v>
      </c>
      <c r="C75" s="10"/>
      <c r="D75" s="10"/>
      <c r="E75" s="10"/>
      <c r="F75" s="10"/>
      <c r="G75" s="9"/>
    </row>
    <row r="76" spans="1:7" ht="12.75" customHeight="1">
      <c r="A76" s="12">
        <v>5611</v>
      </c>
      <c r="B76" s="9" t="s">
        <v>75</v>
      </c>
      <c r="C76" s="10"/>
      <c r="D76" s="10"/>
      <c r="E76" s="10"/>
      <c r="F76" s="10"/>
      <c r="G76" s="9"/>
    </row>
    <row r="77" spans="1:7" ht="12.75" customHeight="1">
      <c r="A77" s="12">
        <v>5800</v>
      </c>
      <c r="B77" s="9" t="s">
        <v>76</v>
      </c>
      <c r="C77" s="10"/>
      <c r="D77" s="10"/>
      <c r="E77" s="10"/>
      <c r="F77" s="10"/>
      <c r="G77" s="9"/>
    </row>
    <row r="78" spans="1:7" ht="12.75" customHeight="1">
      <c r="A78" s="12">
        <v>5801</v>
      </c>
      <c r="B78" s="9" t="s">
        <v>77</v>
      </c>
      <c r="C78" s="10"/>
      <c r="D78" s="10"/>
      <c r="E78" s="10"/>
      <c r="F78" s="10"/>
      <c r="G78" s="9"/>
    </row>
    <row r="79" spans="1:7" ht="12.75" customHeight="1">
      <c r="A79" s="12">
        <v>5802</v>
      </c>
      <c r="B79" s="9" t="s">
        <v>78</v>
      </c>
      <c r="C79" s="10"/>
      <c r="D79" s="10"/>
      <c r="E79" s="10"/>
      <c r="F79" s="10"/>
      <c r="G79" s="9"/>
    </row>
    <row r="80" spans="1:7" ht="12.75" customHeight="1">
      <c r="A80" s="12">
        <v>5803</v>
      </c>
      <c r="B80" s="9" t="s">
        <v>79</v>
      </c>
      <c r="C80" s="10"/>
      <c r="D80" s="10"/>
      <c r="E80" s="10"/>
      <c r="F80" s="10"/>
      <c r="G80" s="9"/>
    </row>
    <row r="81" spans="1:7" ht="12.75" customHeight="1">
      <c r="A81" s="12">
        <v>5804</v>
      </c>
      <c r="B81" s="9" t="s">
        <v>80</v>
      </c>
      <c r="C81" s="10"/>
      <c r="D81" s="10"/>
      <c r="E81" s="10"/>
      <c r="F81" s="10"/>
      <c r="G81" s="9"/>
    </row>
    <row r="82" spans="1:7" ht="12.75" customHeight="1">
      <c r="A82" s="12">
        <v>5805</v>
      </c>
      <c r="B82" s="9" t="s">
        <v>81</v>
      </c>
      <c r="C82" s="10"/>
      <c r="D82" s="10"/>
      <c r="E82" s="10"/>
      <c r="F82" s="10"/>
      <c r="G82" s="9"/>
    </row>
    <row r="83" spans="1:7" ht="12.75" customHeight="1">
      <c r="A83" s="12">
        <v>5806</v>
      </c>
      <c r="B83" s="9" t="s">
        <v>82</v>
      </c>
      <c r="C83" s="10"/>
      <c r="D83" s="10"/>
      <c r="E83" s="10"/>
      <c r="F83" s="10"/>
      <c r="G83" s="9"/>
    </row>
    <row r="84" spans="1:7" ht="12.75" customHeight="1">
      <c r="A84" s="12">
        <v>5807</v>
      </c>
      <c r="B84" s="9" t="s">
        <v>83</v>
      </c>
      <c r="C84" s="10"/>
      <c r="D84" s="10"/>
      <c r="E84" s="10"/>
      <c r="F84" s="10"/>
      <c r="G84" s="9"/>
    </row>
    <row r="85" spans="1:7" ht="12.75" customHeight="1">
      <c r="A85" s="12">
        <v>5810</v>
      </c>
      <c r="B85" s="9" t="s">
        <v>84</v>
      </c>
      <c r="C85" s="10"/>
      <c r="D85" s="10"/>
      <c r="E85" s="10"/>
      <c r="F85" s="10"/>
      <c r="G85" s="9"/>
    </row>
    <row r="86" spans="1:7" ht="12.75" customHeight="1">
      <c r="A86" s="12">
        <v>5831</v>
      </c>
      <c r="B86" s="9" t="s">
        <v>85</v>
      </c>
      <c r="C86" s="10"/>
      <c r="D86" s="10"/>
      <c r="E86" s="10"/>
      <c r="F86" s="10"/>
      <c r="G86" s="9"/>
    </row>
    <row r="87" spans="1:7" ht="12.75" customHeight="1">
      <c r="A87" s="12">
        <v>5910</v>
      </c>
      <c r="B87" s="9" t="s">
        <v>86</v>
      </c>
      <c r="C87" s="10"/>
      <c r="D87" s="10"/>
      <c r="E87" s="10"/>
      <c r="F87" s="10"/>
      <c r="G87" s="9"/>
    </row>
    <row r="88" spans="1:7" ht="12.75" customHeight="1">
      <c r="A88" s="12">
        <v>5931</v>
      </c>
      <c r="B88" s="9" t="s">
        <v>87</v>
      </c>
      <c r="C88" s="10"/>
      <c r="D88" s="10"/>
      <c r="E88" s="10"/>
      <c r="F88" s="10"/>
      <c r="G88" s="9"/>
    </row>
    <row r="89" spans="1:7" ht="12.75" customHeight="1">
      <c r="A89" s="12">
        <v>5933</v>
      </c>
      <c r="B89" s="9" t="s">
        <v>88</v>
      </c>
      <c r="C89" s="10"/>
      <c r="D89" s="10"/>
      <c r="E89" s="10"/>
      <c r="F89" s="10"/>
      <c r="G89" s="9"/>
    </row>
    <row r="90" spans="1:7" ht="12.75" customHeight="1">
      <c r="A90" s="12">
        <v>5934</v>
      </c>
      <c r="B90" s="9" t="s">
        <v>89</v>
      </c>
      <c r="C90" s="10"/>
      <c r="D90" s="10"/>
      <c r="E90" s="10"/>
      <c r="F90" s="10"/>
      <c r="G90" s="9"/>
    </row>
    <row r="91" spans="1:7" ht="12.75" customHeight="1">
      <c r="A91" s="12">
        <v>5935</v>
      </c>
      <c r="B91" s="9" t="s">
        <v>90</v>
      </c>
      <c r="C91" s="10"/>
      <c r="D91" s="10"/>
      <c r="E91" s="10"/>
      <c r="F91" s="10"/>
      <c r="G91" s="9"/>
    </row>
    <row r="92" spans="1:7" ht="12.75" customHeight="1">
      <c r="A92" s="12">
        <v>5936</v>
      </c>
      <c r="B92" s="9" t="s">
        <v>91</v>
      </c>
      <c r="C92" s="10"/>
      <c r="D92" s="10"/>
      <c r="E92" s="10"/>
      <c r="F92" s="10"/>
      <c r="G92" s="9"/>
    </row>
    <row r="93" spans="1:7" ht="12.75" customHeight="1">
      <c r="A93" s="12">
        <v>5943</v>
      </c>
      <c r="B93" s="9" t="s">
        <v>92</v>
      </c>
      <c r="C93" s="10"/>
      <c r="D93" s="10"/>
      <c r="E93" s="10"/>
      <c r="F93" s="10"/>
      <c r="G93" s="9"/>
    </row>
    <row r="94" spans="1:7" ht="12.75" customHeight="1">
      <c r="A94" s="5" t="s">
        <v>1</v>
      </c>
      <c r="B94" s="6"/>
      <c r="C94" s="7" t="s">
        <v>2</v>
      </c>
      <c r="D94" s="7" t="s">
        <v>3</v>
      </c>
      <c r="E94" s="7" t="s">
        <v>4</v>
      </c>
      <c r="F94" s="7" t="s">
        <v>5</v>
      </c>
      <c r="G94" s="6" t="s">
        <v>147</v>
      </c>
    </row>
    <row r="95" spans="1:7" ht="12.75" customHeight="1">
      <c r="A95" s="12">
        <v>5945</v>
      </c>
      <c r="B95" s="9" t="s">
        <v>93</v>
      </c>
      <c r="C95" s="10">
        <v>-120</v>
      </c>
      <c r="D95" s="10">
        <v>-150</v>
      </c>
      <c r="E95" s="10"/>
      <c r="F95" s="10"/>
      <c r="G95" s="9"/>
    </row>
    <row r="96" spans="1:7" ht="12.75" customHeight="1">
      <c r="A96" s="12">
        <v>6041</v>
      </c>
      <c r="B96" s="9" t="s">
        <v>94</v>
      </c>
      <c r="C96" s="10"/>
      <c r="D96" s="10"/>
      <c r="E96" s="10"/>
      <c r="F96" s="10"/>
      <c r="G96" s="9"/>
    </row>
    <row r="97" spans="1:7" ht="12.75" customHeight="1">
      <c r="A97" s="12">
        <v>6043</v>
      </c>
      <c r="B97" s="9" t="s">
        <v>95</v>
      </c>
      <c r="C97" s="10"/>
      <c r="D97" s="10"/>
      <c r="E97" s="10"/>
      <c r="F97" s="10"/>
      <c r="G97" s="9"/>
    </row>
    <row r="98" spans="1:7" ht="12.75" customHeight="1">
      <c r="A98" s="12">
        <v>6072</v>
      </c>
      <c r="B98" s="9" t="s">
        <v>96</v>
      </c>
      <c r="C98" s="10"/>
      <c r="D98" s="10"/>
      <c r="E98" s="10"/>
      <c r="F98" s="10"/>
      <c r="G98" s="9"/>
    </row>
    <row r="99" spans="1:7" ht="12.75" customHeight="1">
      <c r="A99" s="12">
        <v>6110</v>
      </c>
      <c r="B99" s="9" t="s">
        <v>97</v>
      </c>
      <c r="C99" s="10"/>
      <c r="D99" s="10"/>
      <c r="E99" s="10"/>
      <c r="F99" s="10"/>
      <c r="G99" s="9"/>
    </row>
    <row r="100" spans="1:7" ht="12.75" customHeight="1">
      <c r="A100" s="12">
        <v>6150</v>
      </c>
      <c r="B100" s="9" t="s">
        <v>98</v>
      </c>
      <c r="C100" s="10"/>
      <c r="D100" s="10"/>
      <c r="E100" s="10"/>
      <c r="F100" s="10"/>
      <c r="G100" s="9"/>
    </row>
    <row r="101" spans="1:7" ht="12.75" customHeight="1">
      <c r="A101" s="12">
        <v>6212</v>
      </c>
      <c r="B101" s="9" t="s">
        <v>99</v>
      </c>
      <c r="C101" s="10"/>
      <c r="D101" s="10"/>
      <c r="E101" s="10"/>
      <c r="F101" s="10"/>
      <c r="G101" s="9"/>
    </row>
    <row r="102" spans="1:7" ht="12.75" customHeight="1">
      <c r="A102" s="12">
        <v>6220</v>
      </c>
      <c r="B102" s="9" t="s">
        <v>100</v>
      </c>
      <c r="C102" s="10"/>
      <c r="D102" s="10"/>
      <c r="E102" s="10"/>
      <c r="F102" s="10"/>
      <c r="G102" s="9"/>
    </row>
    <row r="103" spans="1:7" ht="12.75" customHeight="1">
      <c r="A103" s="12">
        <v>6250</v>
      </c>
      <c r="B103" s="9" t="s">
        <v>101</v>
      </c>
      <c r="C103" s="10"/>
      <c r="D103" s="10"/>
      <c r="E103" s="10"/>
      <c r="F103" s="10"/>
      <c r="G103" s="9"/>
    </row>
    <row r="104" spans="1:7" ht="12.75" customHeight="1">
      <c r="A104" s="12">
        <v>6310</v>
      </c>
      <c r="B104" s="9" t="s">
        <v>102</v>
      </c>
      <c r="C104" s="10"/>
      <c r="D104" s="10"/>
      <c r="E104" s="10"/>
      <c r="F104" s="10"/>
      <c r="G104" s="9"/>
    </row>
    <row r="105" spans="1:7" ht="12.75" customHeight="1">
      <c r="A105" s="12">
        <v>6411</v>
      </c>
      <c r="B105" s="9" t="s">
        <v>103</v>
      </c>
      <c r="C105" s="10"/>
      <c r="D105" s="10"/>
      <c r="E105" s="10"/>
      <c r="F105" s="10"/>
      <c r="G105" s="9"/>
    </row>
    <row r="106" spans="1:7" ht="12.75" customHeight="1">
      <c r="A106" s="12">
        <v>6412</v>
      </c>
      <c r="B106" s="9" t="s">
        <v>104</v>
      </c>
      <c r="C106" s="10"/>
      <c r="D106" s="10"/>
      <c r="E106" s="10"/>
      <c r="F106" s="10"/>
      <c r="G106" s="9"/>
    </row>
    <row r="107" spans="1:7" ht="12.75" customHeight="1">
      <c r="A107" s="12">
        <v>6413</v>
      </c>
      <c r="B107" s="9" t="s">
        <v>105</v>
      </c>
      <c r="C107" s="10"/>
      <c r="D107" s="10"/>
      <c r="E107" s="10"/>
      <c r="F107" s="10"/>
      <c r="G107" s="9"/>
    </row>
    <row r="108" spans="1:7" ht="12.75" customHeight="1">
      <c r="A108" s="12">
        <v>6423</v>
      </c>
      <c r="B108" s="9" t="s">
        <v>106</v>
      </c>
      <c r="C108" s="10"/>
      <c r="D108" s="10"/>
      <c r="E108" s="10"/>
      <c r="F108" s="10"/>
      <c r="G108" s="9"/>
    </row>
    <row r="109" spans="1:7" ht="12.75" customHeight="1">
      <c r="A109" s="12">
        <v>6520</v>
      </c>
      <c r="B109" s="9" t="s">
        <v>107</v>
      </c>
      <c r="C109" s="10"/>
      <c r="D109" s="10"/>
      <c r="E109" s="10"/>
      <c r="F109" s="10"/>
      <c r="G109" s="9"/>
    </row>
    <row r="110" spans="1:7" ht="12.75" customHeight="1">
      <c r="A110" s="12">
        <v>6531</v>
      </c>
      <c r="B110" s="9" t="s">
        <v>108</v>
      </c>
      <c r="C110" s="10"/>
      <c r="D110" s="10"/>
      <c r="E110" s="10"/>
      <c r="F110" s="10"/>
      <c r="G110" s="9"/>
    </row>
    <row r="111" spans="1:7" ht="12.75" customHeight="1">
      <c r="A111" s="12">
        <v>6570</v>
      </c>
      <c r="B111" s="9" t="s">
        <v>109</v>
      </c>
      <c r="C111" s="10"/>
      <c r="D111" s="10"/>
      <c r="E111" s="10"/>
      <c r="F111" s="10"/>
      <c r="G111" s="9"/>
    </row>
    <row r="112" spans="1:7" ht="12.75" customHeight="1">
      <c r="A112" s="12">
        <v>6590</v>
      </c>
      <c r="B112" s="9" t="s">
        <v>110</v>
      </c>
      <c r="C112" s="10"/>
      <c r="D112" s="10"/>
      <c r="E112" s="10"/>
      <c r="F112" s="10"/>
      <c r="G112" s="9"/>
    </row>
    <row r="113" spans="1:7" ht="12.75" customHeight="1">
      <c r="A113" s="12">
        <v>6970</v>
      </c>
      <c r="B113" s="9" t="s">
        <v>111</v>
      </c>
      <c r="C113" s="10"/>
      <c r="D113" s="10"/>
      <c r="E113" s="10"/>
      <c r="F113" s="10"/>
      <c r="G113" s="9"/>
    </row>
    <row r="114" spans="1:7" ht="12.75" customHeight="1">
      <c r="A114" s="12">
        <v>6971</v>
      </c>
      <c r="B114" s="9" t="s">
        <v>112</v>
      </c>
      <c r="C114" s="10"/>
      <c r="D114" s="10"/>
      <c r="E114" s="10"/>
      <c r="F114" s="10"/>
      <c r="G114" s="9"/>
    </row>
    <row r="115" spans="1:7" ht="12.75" customHeight="1">
      <c r="A115" s="12">
        <v>6972</v>
      </c>
      <c r="B115" s="9" t="s">
        <v>113</v>
      </c>
      <c r="C115" s="10"/>
      <c r="D115" s="10"/>
      <c r="E115" s="10"/>
      <c r="F115" s="10"/>
      <c r="G115" s="9"/>
    </row>
    <row r="116" spans="1:7" ht="12.75" customHeight="1">
      <c r="A116" s="12">
        <v>6973</v>
      </c>
      <c r="B116" s="9" t="s">
        <v>114</v>
      </c>
      <c r="C116" s="10"/>
      <c r="D116" s="10"/>
      <c r="E116" s="10"/>
      <c r="F116" s="10"/>
      <c r="G116" s="9"/>
    </row>
    <row r="117" spans="1:7" ht="12.75" customHeight="1">
      <c r="A117" s="12">
        <v>6990</v>
      </c>
      <c r="B117" s="9" t="s">
        <v>115</v>
      </c>
      <c r="C117" s="10"/>
      <c r="D117" s="10"/>
      <c r="E117" s="10"/>
      <c r="F117" s="10"/>
      <c r="G117" s="9"/>
    </row>
    <row r="118" spans="1:7" ht="12.75" customHeight="1">
      <c r="A118" s="12">
        <v>6995</v>
      </c>
      <c r="B118" s="9" t="s">
        <v>116</v>
      </c>
      <c r="C118" s="10"/>
      <c r="D118" s="10"/>
      <c r="E118" s="10"/>
      <c r="F118" s="10"/>
      <c r="G118" s="9"/>
    </row>
    <row r="119" spans="1:7" ht="12.75" customHeight="1">
      <c r="A119" s="23">
        <v>6996</v>
      </c>
      <c r="B119" s="24" t="s">
        <v>117</v>
      </c>
      <c r="C119" s="10"/>
      <c r="D119" s="10"/>
      <c r="E119" s="10"/>
      <c r="F119" s="10"/>
      <c r="G119" s="9"/>
    </row>
    <row r="120" spans="1:7" ht="12.75" customHeight="1">
      <c r="A120" s="21" t="s">
        <v>118</v>
      </c>
      <c r="B120" s="9"/>
      <c r="C120" s="10">
        <f>SUM(C54:C93,C95:C119)</f>
        <v>-2047.43</v>
      </c>
      <c r="D120" s="10">
        <f>SUM(D54:D93,D95:D119)</f>
        <v>-1650</v>
      </c>
      <c r="E120" s="10">
        <f>SUM(E54:E93,E95:E119)</f>
        <v>0</v>
      </c>
      <c r="F120" s="10">
        <f>SUM(F54:F93,F95:F119)</f>
        <v>0</v>
      </c>
    </row>
    <row r="121" spans="1:7" ht="12.75" customHeight="1">
      <c r="A121" s="15"/>
      <c r="C121" s="10"/>
      <c r="D121" s="10"/>
      <c r="E121" s="10"/>
      <c r="F121" s="10"/>
      <c r="G121" s="9"/>
    </row>
    <row r="122" spans="1:7" ht="12.75" customHeight="1">
      <c r="A122" s="8" t="s">
        <v>119</v>
      </c>
      <c r="B122" s="9"/>
      <c r="C122" s="10"/>
      <c r="D122" s="10"/>
      <c r="E122" s="10"/>
      <c r="F122" s="10"/>
      <c r="G122" s="9"/>
    </row>
    <row r="123" spans="1:7" ht="12.75" customHeight="1">
      <c r="A123" s="12">
        <v>7510</v>
      </c>
      <c r="B123" s="9" t="s">
        <v>120</v>
      </c>
      <c r="C123" s="10"/>
      <c r="D123" s="10"/>
      <c r="E123" s="10"/>
      <c r="F123" s="10"/>
      <c r="G123" s="9"/>
    </row>
    <row r="124" spans="1:7" ht="12.75" customHeight="1">
      <c r="A124" s="12">
        <v>7511</v>
      </c>
      <c r="B124" s="9" t="s">
        <v>121</v>
      </c>
      <c r="C124" s="10"/>
      <c r="D124" s="10"/>
      <c r="E124" s="10"/>
      <c r="F124" s="10"/>
      <c r="G124" s="9"/>
    </row>
    <row r="125" spans="1:7" ht="12.75" customHeight="1">
      <c r="A125" s="12" t="s">
        <v>122</v>
      </c>
      <c r="B125" s="9"/>
      <c r="C125" s="10">
        <f>SUM(C123:C124)</f>
        <v>0</v>
      </c>
      <c r="D125" s="10">
        <f>SUM(D123:D124)</f>
        <v>0</v>
      </c>
      <c r="E125" s="10">
        <f>SUM(E123:E124)</f>
        <v>0</v>
      </c>
      <c r="F125" s="10">
        <f>SUM(F123:F124)</f>
        <v>0</v>
      </c>
    </row>
    <row r="126" spans="1:7" ht="12.75" customHeight="1">
      <c r="A126" s="15"/>
      <c r="C126" s="10"/>
      <c r="D126" s="10"/>
      <c r="E126" s="10"/>
      <c r="F126" s="10"/>
      <c r="G126" s="9"/>
    </row>
    <row r="127" spans="1:7" ht="12.75" customHeight="1">
      <c r="A127" s="84" t="s">
        <v>123</v>
      </c>
      <c r="B127" s="84"/>
      <c r="C127" s="10"/>
      <c r="D127" s="10"/>
      <c r="E127" s="10"/>
      <c r="F127" s="10"/>
      <c r="G127" s="9"/>
    </row>
    <row r="128" spans="1:7" ht="12.75" customHeight="1">
      <c r="A128" s="31">
        <v>7820</v>
      </c>
      <c r="B128" s="32" t="s">
        <v>124</v>
      </c>
      <c r="C128" s="10"/>
      <c r="D128" s="10"/>
      <c r="E128" s="10"/>
      <c r="F128" s="10"/>
      <c r="G128" s="9"/>
    </row>
    <row r="129" spans="1:7" ht="12.75" customHeight="1">
      <c r="A129" s="12">
        <v>7822</v>
      </c>
      <c r="B129" s="9" t="s">
        <v>125</v>
      </c>
      <c r="C129" s="10"/>
      <c r="D129" s="10"/>
      <c r="E129" s="10"/>
      <c r="F129" s="10"/>
      <c r="G129" s="9"/>
    </row>
    <row r="130" spans="1:7" ht="12.75" customHeight="1">
      <c r="A130" s="8" t="s">
        <v>126</v>
      </c>
      <c r="B130" s="9"/>
      <c r="C130" s="52">
        <f>SUM(C128:C129)</f>
        <v>0</v>
      </c>
      <c r="D130" s="52">
        <f>SUM(D128:D129)</f>
        <v>0</v>
      </c>
      <c r="E130" s="52">
        <f>SUM(E128:E129)</f>
        <v>0</v>
      </c>
      <c r="F130" s="52">
        <f>SUM(F128:F129)</f>
        <v>0</v>
      </c>
      <c r="G130" s="9"/>
    </row>
    <row r="131" spans="1:7" ht="12.75" customHeight="1">
      <c r="A131" s="8" t="s">
        <v>127</v>
      </c>
      <c r="B131" s="21"/>
      <c r="C131" s="10">
        <f>SUM(C49,C120,C125)</f>
        <v>-22156.57</v>
      </c>
      <c r="D131" s="10">
        <f>SUM(D49,D120,D125,D130)</f>
        <v>-18650</v>
      </c>
      <c r="E131" s="10">
        <f>SUM(E49,E120,E125,E130)</f>
        <v>-18106.86</v>
      </c>
      <c r="F131" s="10">
        <f>SUM(F49,F120,F125,F130)</f>
        <v>-19000</v>
      </c>
      <c r="G131" s="9"/>
    </row>
    <row r="132" spans="1:7" ht="12.75" customHeight="1">
      <c r="A132" s="8" t="s">
        <v>129</v>
      </c>
      <c r="B132" s="21"/>
      <c r="C132" s="10">
        <f>SUM(C40,C131)</f>
        <v>8869.760000000002</v>
      </c>
      <c r="D132" s="10">
        <f>SUM(D40,D131)</f>
        <v>6350</v>
      </c>
      <c r="E132" s="10">
        <f>SUM(E40,E131)</f>
        <v>8764.14</v>
      </c>
      <c r="F132" s="10">
        <f>SUM(F40,F131)</f>
        <v>11000</v>
      </c>
      <c r="G132" s="9"/>
    </row>
    <row r="133" spans="1:7" ht="12.75" customHeight="1">
      <c r="A133" s="8" t="s">
        <v>133</v>
      </c>
      <c r="B133" s="9"/>
      <c r="C133" s="10"/>
      <c r="D133" s="10"/>
      <c r="E133" s="10"/>
      <c r="F133" s="10"/>
      <c r="G133" s="9"/>
    </row>
    <row r="134" spans="1:7" ht="12.75" customHeight="1">
      <c r="A134" s="12">
        <v>8300</v>
      </c>
      <c r="B134" s="9" t="s">
        <v>134</v>
      </c>
      <c r="C134" s="10"/>
      <c r="D134" s="10"/>
      <c r="E134" s="10"/>
      <c r="F134" s="10"/>
      <c r="G134" s="9"/>
    </row>
    <row r="135" spans="1:7" ht="12.75" customHeight="1">
      <c r="A135" s="12">
        <v>8310</v>
      </c>
      <c r="B135" s="9" t="s">
        <v>135</v>
      </c>
      <c r="C135" s="10"/>
      <c r="D135" s="10"/>
      <c r="E135" s="10"/>
      <c r="F135" s="10"/>
      <c r="G135" s="9"/>
    </row>
    <row r="136" spans="1:7" ht="12.75" customHeight="1">
      <c r="A136" s="12">
        <v>8390</v>
      </c>
      <c r="B136" s="9" t="s">
        <v>136</v>
      </c>
      <c r="C136" s="10"/>
      <c r="D136" s="10"/>
      <c r="E136" s="10"/>
      <c r="F136" s="10"/>
      <c r="G136" s="9"/>
    </row>
    <row r="137" spans="1:7" ht="12.75" customHeight="1">
      <c r="A137" s="12">
        <v>8400</v>
      </c>
      <c r="B137" s="9" t="s">
        <v>137</v>
      </c>
      <c r="C137" s="10"/>
      <c r="D137" s="10"/>
      <c r="E137" s="10"/>
      <c r="F137" s="10"/>
      <c r="G137" s="42"/>
    </row>
    <row r="138" spans="1:7" ht="12.75" customHeight="1">
      <c r="A138" s="12">
        <v>8410</v>
      </c>
      <c r="B138" s="34" t="s">
        <v>138</v>
      </c>
      <c r="C138" s="10"/>
      <c r="D138" s="10"/>
      <c r="E138" s="10"/>
      <c r="F138" s="10"/>
      <c r="G138" s="42"/>
    </row>
    <row r="139" spans="1:7" ht="12.75" customHeight="1">
      <c r="A139" s="12">
        <v>8422</v>
      </c>
      <c r="B139" s="34" t="s">
        <v>139</v>
      </c>
      <c r="C139" s="10"/>
      <c r="D139" s="10"/>
      <c r="E139" s="10"/>
      <c r="F139" s="10"/>
      <c r="G139" s="42"/>
    </row>
    <row r="140" spans="1:7" ht="12.75" customHeight="1">
      <c r="A140" s="12">
        <v>8423</v>
      </c>
      <c r="B140" s="34" t="s">
        <v>140</v>
      </c>
      <c r="C140" s="10"/>
      <c r="D140" s="10"/>
      <c r="E140" s="10"/>
      <c r="F140" s="10"/>
      <c r="G140" s="9"/>
    </row>
    <row r="141" spans="1:7" ht="12.75" customHeight="1">
      <c r="A141" s="12">
        <v>8710</v>
      </c>
      <c r="B141" s="34" t="s">
        <v>141</v>
      </c>
      <c r="C141" s="10"/>
      <c r="D141" s="10"/>
      <c r="E141" s="10"/>
      <c r="F141" s="10"/>
      <c r="G141" s="9"/>
    </row>
    <row r="142" spans="1:7" ht="12.75" customHeight="1">
      <c r="A142" s="12" t="s">
        <v>142</v>
      </c>
      <c r="B142" s="21"/>
      <c r="C142" s="10">
        <f>SUM(C134:C141)</f>
        <v>0</v>
      </c>
      <c r="D142" s="10">
        <f>SUM(D134:D141)</f>
        <v>0</v>
      </c>
      <c r="E142" s="10">
        <f>SUM(E134:E141)</f>
        <v>0</v>
      </c>
      <c r="F142" s="10">
        <f>SUM(F134:F141)</f>
        <v>0</v>
      </c>
      <c r="G142" s="9"/>
    </row>
    <row r="143" spans="1:7" ht="12.75" customHeight="1">
      <c r="A143" s="8" t="s">
        <v>143</v>
      </c>
      <c r="B143" s="21"/>
      <c r="C143" s="10">
        <f>SUM(C132,C142)</f>
        <v>8869.760000000002</v>
      </c>
      <c r="D143" s="10">
        <f>SUM(D132,D142)</f>
        <v>6350</v>
      </c>
      <c r="E143" s="10">
        <f>SUM(E132,E142)</f>
        <v>8764.14</v>
      </c>
      <c r="F143" s="10">
        <f>SUM(F132,F142)</f>
        <v>11000</v>
      </c>
      <c r="G143" s="9"/>
    </row>
    <row r="144" spans="1:7" ht="12.75" customHeight="1">
      <c r="A144" s="8" t="s">
        <v>144</v>
      </c>
      <c r="B144" s="21"/>
      <c r="C144" s="10">
        <f>SUM(C143)</f>
        <v>8869.760000000002</v>
      </c>
      <c r="D144" s="10">
        <f>SUM(D143)</f>
        <v>6350</v>
      </c>
      <c r="E144" s="10">
        <f>SUM(E143)</f>
        <v>8764.14</v>
      </c>
      <c r="F144" s="10">
        <f>SUM(F143)</f>
        <v>11000</v>
      </c>
      <c r="G144" s="9"/>
    </row>
    <row r="145" spans="1:4" ht="12.75" customHeight="1">
      <c r="A145" s="2"/>
      <c r="C145" s="20"/>
      <c r="D145" s="20"/>
    </row>
    <row r="146" spans="1:4" ht="12.75" customHeight="1"/>
    <row r="147" spans="1:4" ht="12.75" customHeight="1">
      <c r="A147" s="15"/>
      <c r="C147" s="20"/>
      <c r="D147" s="20"/>
    </row>
    <row r="148" spans="1:4" ht="12.75" customHeight="1"/>
    <row r="149" spans="1:4" ht="12.75" customHeight="1"/>
    <row r="150" spans="1:4" ht="12.75" customHeight="1"/>
    <row r="151" spans="1:4" ht="12.75" customHeight="1"/>
    <row r="152" spans="1:4" ht="12.75" customHeight="1"/>
    <row r="153" spans="1:4" ht="12.75" customHeight="1"/>
    <row r="154" spans="1:4" ht="12.75" customHeight="1"/>
    <row r="155" spans="1:4" ht="12.75" customHeight="1"/>
    <row r="156" spans="1:4" ht="12.75" customHeight="1"/>
    <row r="157" spans="1:4" ht="12.75" customHeight="1"/>
    <row r="158" spans="1:4" ht="12.75" customHeight="1"/>
    <row r="159" spans="1:4" ht="12.75" customHeight="1"/>
    <row r="160" spans="1:4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sheetProtection selectLockedCells="1" selectUnlockedCells="1"/>
  <mergeCells count="1">
    <mergeCell ref="A127:B127"/>
  </mergeCells>
  <pageMargins left="0.7" right="0.7" top="0.1388888888888889" bottom="0.75" header="0" footer="0.75"/>
  <pageSetup paperSize="77" firstPageNumber="0" orientation="landscape" horizontalDpi="300" verticalDpi="300"/>
  <headerFooter alignWithMargins="0">
    <oddHeader>&amp;C&amp;10 Intern&amp;1#_x005F_x000D_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786E7-CB88-4CBD-942E-8EFBD61B2D5C}">
  <dimension ref="A1:G1008"/>
  <sheetViews>
    <sheetView topLeftCell="A40" zoomScale="95" zoomScaleNormal="95" workbookViewId="0">
      <selection activeCell="G54" sqref="G54"/>
    </sheetView>
  </sheetViews>
  <sheetFormatPr defaultColWidth="13.1875" defaultRowHeight="15" customHeight="1"/>
  <cols>
    <col min="1" max="1" width="7.9375" style="1" customWidth="1"/>
    <col min="2" max="2" width="32.3125" style="1" customWidth="1"/>
    <col min="3" max="3" width="13.6875" style="1" customWidth="1"/>
    <col min="4" max="4" width="11.3125" style="1" customWidth="1"/>
    <col min="5" max="6" width="13.1875" style="1"/>
    <col min="7" max="7" width="63.625" style="1" customWidth="1"/>
    <col min="8" max="16384" width="13.1875" style="1"/>
  </cols>
  <sheetData>
    <row r="1" spans="1:7" ht="12.75" customHeight="1">
      <c r="A1" s="2" t="s">
        <v>177</v>
      </c>
      <c r="B1" s="3"/>
      <c r="C1" s="4"/>
      <c r="D1" s="4"/>
    </row>
    <row r="2" spans="1:7" ht="12.75" customHeight="1">
      <c r="A2" s="5" t="s">
        <v>1</v>
      </c>
      <c r="B2" s="6"/>
      <c r="C2" s="7" t="s">
        <v>2</v>
      </c>
      <c r="D2" s="7" t="s">
        <v>3</v>
      </c>
      <c r="E2" s="7" t="s">
        <v>4</v>
      </c>
      <c r="F2" s="7" t="s">
        <v>5</v>
      </c>
      <c r="G2" s="6" t="s">
        <v>147</v>
      </c>
    </row>
    <row r="3" spans="1:7" ht="12.75" customHeight="1">
      <c r="A3" s="8" t="s">
        <v>6</v>
      </c>
      <c r="B3" s="9"/>
      <c r="C3" s="11"/>
      <c r="D3" s="10"/>
      <c r="E3" s="10"/>
      <c r="F3" s="10"/>
      <c r="G3" s="9"/>
    </row>
    <row r="4" spans="1:7" ht="12.75" customHeight="1">
      <c r="A4" s="8" t="s">
        <v>7</v>
      </c>
      <c r="B4" s="9"/>
      <c r="C4" s="10"/>
      <c r="D4" s="10"/>
      <c r="E4" s="10"/>
      <c r="F4" s="10"/>
      <c r="G4" s="9"/>
    </row>
    <row r="5" spans="1:7" ht="12.75" customHeight="1">
      <c r="A5" s="12">
        <v>3010</v>
      </c>
      <c r="B5" s="9" t="s">
        <v>8</v>
      </c>
      <c r="C5" s="10"/>
      <c r="D5" s="10"/>
      <c r="E5" s="10"/>
      <c r="F5" s="10"/>
      <c r="G5" s="9"/>
    </row>
    <row r="6" spans="1:7" ht="12.75" customHeight="1">
      <c r="A6" s="12">
        <v>3011</v>
      </c>
      <c r="B6" s="9" t="s">
        <v>9</v>
      </c>
      <c r="C6" s="10"/>
      <c r="D6" s="10"/>
      <c r="E6" s="10"/>
      <c r="F6" s="10"/>
      <c r="G6" s="9"/>
    </row>
    <row r="7" spans="1:7" ht="12.75" customHeight="1">
      <c r="A7" s="12">
        <v>3012</v>
      </c>
      <c r="B7" s="9" t="s">
        <v>10</v>
      </c>
      <c r="C7" s="10"/>
      <c r="D7" s="10"/>
      <c r="E7" s="10"/>
      <c r="F7" s="10"/>
      <c r="G7" s="9"/>
    </row>
    <row r="8" spans="1:7" ht="12.75" customHeight="1">
      <c r="A8" s="12">
        <v>3013</v>
      </c>
      <c r="B8" s="9" t="s">
        <v>11</v>
      </c>
      <c r="C8" s="10"/>
      <c r="D8" s="10"/>
      <c r="E8" s="10"/>
      <c r="F8" s="10"/>
      <c r="G8" s="9"/>
    </row>
    <row r="9" spans="1:7" ht="12.75" customHeight="1">
      <c r="A9" s="12">
        <v>3014</v>
      </c>
      <c r="B9" s="9" t="s">
        <v>12</v>
      </c>
      <c r="C9" s="10"/>
      <c r="D9" s="10"/>
      <c r="E9" s="10"/>
      <c r="F9" s="10"/>
      <c r="G9" s="9"/>
    </row>
    <row r="10" spans="1:7" ht="12.75" customHeight="1">
      <c r="A10" s="12">
        <v>3015</v>
      </c>
      <c r="B10" s="9" t="s">
        <v>13</v>
      </c>
      <c r="C10" s="10"/>
      <c r="D10" s="10"/>
      <c r="E10" s="10"/>
      <c r="F10" s="10"/>
      <c r="G10" s="9"/>
    </row>
    <row r="11" spans="1:7" ht="12.75" customHeight="1">
      <c r="A11" s="12">
        <v>3016</v>
      </c>
      <c r="B11" s="9" t="s">
        <v>14</v>
      </c>
      <c r="C11" s="10"/>
      <c r="D11" s="10"/>
      <c r="E11" s="10"/>
      <c r="F11" s="10"/>
      <c r="G11" s="9"/>
    </row>
    <row r="12" spans="1:7" ht="12.75" customHeight="1">
      <c r="A12" s="12">
        <v>3017</v>
      </c>
      <c r="B12" s="9" t="s">
        <v>148</v>
      </c>
      <c r="C12" s="10"/>
      <c r="D12" s="10"/>
      <c r="E12" s="10"/>
      <c r="F12" s="10"/>
      <c r="G12" s="9"/>
    </row>
    <row r="13" spans="1:7" ht="12.75" customHeight="1">
      <c r="A13" s="12">
        <v>3018</v>
      </c>
      <c r="B13" s="9" t="s">
        <v>16</v>
      </c>
      <c r="C13" s="10"/>
      <c r="D13" s="10"/>
      <c r="E13" s="10"/>
      <c r="F13" s="10"/>
      <c r="G13" s="9"/>
    </row>
    <row r="14" spans="1:7" ht="12.75" customHeight="1">
      <c r="A14" s="12">
        <v>3020</v>
      </c>
      <c r="B14" s="9" t="s">
        <v>17</v>
      </c>
      <c r="C14" s="10"/>
      <c r="D14" s="10"/>
      <c r="E14" s="10"/>
      <c r="F14" s="10"/>
      <c r="G14" s="9"/>
    </row>
    <row r="15" spans="1:7" ht="12.75" customHeight="1">
      <c r="A15" s="12">
        <v>3021</v>
      </c>
      <c r="B15" s="9" t="s">
        <v>18</v>
      </c>
      <c r="C15" s="10"/>
      <c r="D15" s="10"/>
      <c r="E15" s="10"/>
      <c r="F15" s="10"/>
      <c r="G15" s="9"/>
    </row>
    <row r="16" spans="1:7" ht="12.75" customHeight="1">
      <c r="A16" s="12">
        <v>3022</v>
      </c>
      <c r="B16" s="9" t="s">
        <v>19</v>
      </c>
      <c r="C16" s="10"/>
      <c r="D16" s="10"/>
      <c r="E16" s="10"/>
      <c r="F16" s="10"/>
      <c r="G16" s="9"/>
    </row>
    <row r="17" spans="1:7" ht="12.75" customHeight="1">
      <c r="A17" s="12">
        <v>3023</v>
      </c>
      <c r="B17" s="9" t="s">
        <v>20</v>
      </c>
      <c r="C17" s="10"/>
      <c r="D17" s="10"/>
      <c r="E17" s="10"/>
      <c r="F17" s="10"/>
      <c r="G17" s="9"/>
    </row>
    <row r="18" spans="1:7" ht="12.75" customHeight="1">
      <c r="A18" s="12">
        <v>3024</v>
      </c>
      <c r="B18" s="9" t="s">
        <v>21</v>
      </c>
      <c r="C18" s="10"/>
      <c r="D18" s="10"/>
      <c r="E18" s="10"/>
      <c r="F18" s="10"/>
      <c r="G18" s="9"/>
    </row>
    <row r="19" spans="1:7" ht="12.75" customHeight="1">
      <c r="A19" s="12">
        <v>3025</v>
      </c>
      <c r="B19" s="9" t="s">
        <v>22</v>
      </c>
      <c r="C19" s="10"/>
      <c r="D19" s="10"/>
      <c r="E19" s="10"/>
      <c r="F19" s="10"/>
      <c r="G19" s="9"/>
    </row>
    <row r="20" spans="1:7" ht="12.75" customHeight="1">
      <c r="A20" s="12">
        <v>3026</v>
      </c>
      <c r="B20" s="9" t="s">
        <v>150</v>
      </c>
      <c r="C20" s="10"/>
      <c r="D20" s="10"/>
      <c r="E20" s="10"/>
      <c r="F20" s="10"/>
      <c r="G20" s="9"/>
    </row>
    <row r="21" spans="1:7" ht="12.75" customHeight="1">
      <c r="A21" s="12">
        <v>3028</v>
      </c>
      <c r="B21" s="9" t="s">
        <v>24</v>
      </c>
      <c r="C21" s="10">
        <v>10500</v>
      </c>
      <c r="D21" s="10">
        <v>10000</v>
      </c>
      <c r="E21" s="10">
        <v>4000</v>
      </c>
      <c r="F21" s="10">
        <v>4400</v>
      </c>
      <c r="G21" s="9" t="s">
        <v>178</v>
      </c>
    </row>
    <row r="22" spans="1:7" ht="12.75" customHeight="1">
      <c r="A22" s="12">
        <v>3029</v>
      </c>
      <c r="B22" s="9" t="s">
        <v>161</v>
      </c>
      <c r="C22" s="10"/>
      <c r="D22" s="10"/>
      <c r="E22" s="10"/>
      <c r="F22" s="10"/>
      <c r="G22" s="9"/>
    </row>
    <row r="23" spans="1:7" ht="12.75" customHeight="1">
      <c r="A23" s="12">
        <v>3030</v>
      </c>
      <c r="B23" s="9" t="s">
        <v>26</v>
      </c>
      <c r="C23" s="10"/>
      <c r="D23" s="10"/>
      <c r="E23" s="10"/>
      <c r="F23" s="10"/>
      <c r="G23" s="9"/>
    </row>
    <row r="24" spans="1:7" ht="12.75" customHeight="1">
      <c r="A24" s="12">
        <v>3040</v>
      </c>
      <c r="B24" s="9" t="s">
        <v>27</v>
      </c>
      <c r="C24" s="10">
        <v>2600</v>
      </c>
      <c r="D24" s="10">
        <v>2000</v>
      </c>
      <c r="E24" s="10">
        <v>2600</v>
      </c>
      <c r="F24" s="10">
        <v>2600</v>
      </c>
      <c r="G24" s="9"/>
    </row>
    <row r="25" spans="1:7" ht="12.75" customHeight="1">
      <c r="A25" s="12">
        <v>3050</v>
      </c>
      <c r="B25" s="9" t="s">
        <v>28</v>
      </c>
      <c r="C25" s="10"/>
      <c r="D25" s="10"/>
      <c r="E25" s="10"/>
      <c r="F25" s="10"/>
      <c r="G25" s="9"/>
    </row>
    <row r="26" spans="1:7" ht="12.75" customHeight="1">
      <c r="A26" s="12">
        <v>3051</v>
      </c>
      <c r="B26" s="9" t="s">
        <v>29</v>
      </c>
      <c r="C26" s="10"/>
      <c r="D26" s="10"/>
      <c r="E26" s="10"/>
      <c r="F26" s="10"/>
      <c r="G26" s="9"/>
    </row>
    <row r="27" spans="1:7" ht="12.75" customHeight="1">
      <c r="A27" s="12">
        <v>3055</v>
      </c>
      <c r="B27" s="9" t="s">
        <v>30</v>
      </c>
      <c r="C27" s="10"/>
      <c r="D27" s="10"/>
      <c r="E27" s="10"/>
      <c r="F27" s="10"/>
      <c r="G27" s="9"/>
    </row>
    <row r="28" spans="1:7" ht="12.75" customHeight="1">
      <c r="A28" s="12">
        <v>3740</v>
      </c>
      <c r="B28" s="9" t="s">
        <v>31</v>
      </c>
      <c r="C28" s="10"/>
      <c r="D28" s="10"/>
      <c r="E28" s="10"/>
      <c r="F28" s="10"/>
      <c r="G28" s="9"/>
    </row>
    <row r="29" spans="1:7" ht="12.75" customHeight="1">
      <c r="A29" s="8" t="s">
        <v>32</v>
      </c>
      <c r="B29" s="8"/>
      <c r="C29" s="10">
        <f>SUM(C5:C28)</f>
        <v>13100</v>
      </c>
      <c r="D29" s="10">
        <f>SUM(D5:D28)</f>
        <v>12000</v>
      </c>
      <c r="E29" s="10">
        <f>SUM(E5:E28)</f>
        <v>6600</v>
      </c>
      <c r="F29" s="10">
        <f>SUM(F5:F28)</f>
        <v>7000</v>
      </c>
      <c r="G29" s="9"/>
    </row>
    <row r="30" spans="1:7" ht="12.75" customHeight="1">
      <c r="A30" s="15"/>
      <c r="B30" s="2"/>
      <c r="C30" s="20"/>
      <c r="D30" s="20"/>
      <c r="E30" s="20"/>
      <c r="F30" s="20"/>
      <c r="G30" s="13"/>
    </row>
    <row r="31" spans="1:7" ht="12.75" customHeight="1">
      <c r="A31" s="16" t="s">
        <v>33</v>
      </c>
      <c r="B31" s="17"/>
      <c r="C31" s="39"/>
      <c r="D31" s="39"/>
      <c r="E31" s="39"/>
      <c r="F31" s="39"/>
      <c r="G31" s="42"/>
    </row>
    <row r="32" spans="1:7" ht="12.75" customHeight="1">
      <c r="A32" s="16">
        <v>3985</v>
      </c>
      <c r="B32" s="19" t="s">
        <v>34</v>
      </c>
      <c r="C32" s="10">
        <v>4306</v>
      </c>
      <c r="D32" s="10"/>
      <c r="E32" s="10"/>
      <c r="F32" s="10"/>
      <c r="G32" s="42" t="s">
        <v>179</v>
      </c>
    </row>
    <row r="33" spans="1:7" ht="12.75" customHeight="1">
      <c r="A33" s="16">
        <v>3986</v>
      </c>
      <c r="B33" s="19" t="s">
        <v>35</v>
      </c>
      <c r="C33" s="10"/>
      <c r="D33" s="10"/>
      <c r="E33" s="10"/>
      <c r="F33" s="10"/>
      <c r="G33" s="42"/>
    </row>
    <row r="34" spans="1:7" ht="12.75" customHeight="1">
      <c r="A34" s="16">
        <v>3987</v>
      </c>
      <c r="B34" s="19" t="s">
        <v>36</v>
      </c>
      <c r="C34" s="10"/>
      <c r="D34" s="10"/>
      <c r="E34" s="10"/>
      <c r="F34" s="10"/>
      <c r="G34" s="42"/>
    </row>
    <row r="35" spans="1:7" ht="12.75" customHeight="1">
      <c r="A35" s="16">
        <v>3988</v>
      </c>
      <c r="B35" s="19" t="s">
        <v>37</v>
      </c>
      <c r="C35" s="10"/>
      <c r="D35" s="10"/>
      <c r="E35" s="10"/>
      <c r="F35" s="10"/>
      <c r="G35" s="42"/>
    </row>
    <row r="36" spans="1:7" ht="12.75" customHeight="1">
      <c r="A36" s="12">
        <v>3989</v>
      </c>
      <c r="B36" s="12" t="s">
        <v>38</v>
      </c>
      <c r="C36" s="10"/>
      <c r="D36" s="10"/>
      <c r="E36" s="10"/>
      <c r="F36" s="10"/>
      <c r="G36" s="9"/>
    </row>
    <row r="37" spans="1:7" ht="12.75" customHeight="1">
      <c r="A37" s="12">
        <v>3990</v>
      </c>
      <c r="B37" s="12" t="s">
        <v>39</v>
      </c>
      <c r="C37" s="10"/>
      <c r="D37" s="10"/>
      <c r="E37" s="10"/>
      <c r="F37" s="10"/>
      <c r="G37" s="9"/>
    </row>
    <row r="38" spans="1:7" ht="12.75" customHeight="1">
      <c r="A38" s="8" t="s">
        <v>40</v>
      </c>
      <c r="B38" s="8"/>
      <c r="C38" s="10">
        <f>SUM(C32:C37)</f>
        <v>4306</v>
      </c>
      <c r="D38" s="10">
        <f>SUM(D32:D37)</f>
        <v>0</v>
      </c>
      <c r="E38" s="10">
        <f>SUM(E32:E37)</f>
        <v>0</v>
      </c>
      <c r="F38" s="10">
        <f>SUM(F32:F37)</f>
        <v>0</v>
      </c>
      <c r="G38" s="9"/>
    </row>
    <row r="39" spans="1:7" ht="12.75" customHeight="1">
      <c r="A39" s="15"/>
      <c r="B39" s="2"/>
      <c r="C39" s="10"/>
      <c r="D39" s="10"/>
      <c r="E39" s="10"/>
      <c r="F39" s="10"/>
      <c r="G39" s="13"/>
    </row>
    <row r="40" spans="1:7" ht="12.75" customHeight="1">
      <c r="A40" s="2" t="s">
        <v>41</v>
      </c>
      <c r="B40" s="3"/>
      <c r="C40" s="10">
        <f>SUM(C29,C38)</f>
        <v>17406</v>
      </c>
      <c r="D40" s="10">
        <f>SUM(D29,D38)</f>
        <v>12000</v>
      </c>
      <c r="E40" s="10">
        <f>SUM(E29,E38)</f>
        <v>6600</v>
      </c>
      <c r="F40" s="10">
        <f>SUM(F29,F38)</f>
        <v>7000</v>
      </c>
      <c r="G40" s="3"/>
    </row>
    <row r="41" spans="1:7" ht="12.75" customHeight="1">
      <c r="A41" s="2"/>
      <c r="B41" s="3"/>
      <c r="C41" s="20"/>
      <c r="D41" s="20"/>
      <c r="E41" s="20"/>
      <c r="F41" s="20"/>
      <c r="G41" s="3"/>
    </row>
    <row r="42" spans="1:7" ht="12.75" customHeight="1">
      <c r="A42" s="8" t="s">
        <v>42</v>
      </c>
      <c r="B42" s="21"/>
      <c r="C42" s="10"/>
      <c r="D42" s="10"/>
      <c r="E42" s="10"/>
      <c r="F42" s="10"/>
      <c r="G42" s="9"/>
    </row>
    <row r="43" spans="1:7" ht="12.75" customHeight="1">
      <c r="A43" s="8" t="s">
        <v>43</v>
      </c>
      <c r="B43" s="21"/>
      <c r="C43" s="10"/>
      <c r="D43" s="10"/>
      <c r="E43" s="10"/>
      <c r="F43" s="10"/>
      <c r="G43" s="9"/>
    </row>
    <row r="44" spans="1:7" ht="12.75" customHeight="1">
      <c r="A44" s="12">
        <v>4010</v>
      </c>
      <c r="B44" s="9" t="s">
        <v>44</v>
      </c>
      <c r="C44" s="10"/>
      <c r="D44" s="10"/>
      <c r="E44" s="10"/>
      <c r="F44" s="10"/>
      <c r="G44" s="9"/>
    </row>
    <row r="45" spans="1:7" ht="12.75" customHeight="1">
      <c r="A45" s="12">
        <v>4011</v>
      </c>
      <c r="B45" s="9" t="s">
        <v>45</v>
      </c>
      <c r="C45" s="10"/>
      <c r="D45" s="10"/>
      <c r="E45" s="10"/>
      <c r="F45" s="10"/>
      <c r="G45" s="9"/>
    </row>
    <row r="46" spans="1:7" ht="12.75" customHeight="1">
      <c r="A46" s="12">
        <v>4012</v>
      </c>
      <c r="B46" s="9" t="s">
        <v>46</v>
      </c>
      <c r="C46" s="10"/>
      <c r="D46" s="10"/>
      <c r="E46" s="10"/>
      <c r="F46" s="10"/>
      <c r="G46" s="9"/>
    </row>
    <row r="47" spans="1:7" ht="12.75" customHeight="1">
      <c r="A47" s="12">
        <v>4019</v>
      </c>
      <c r="B47" s="9" t="s">
        <v>47</v>
      </c>
      <c r="C47" s="10"/>
      <c r="D47" s="10"/>
      <c r="E47" s="10"/>
      <c r="F47" s="10"/>
      <c r="G47" s="9"/>
    </row>
    <row r="48" spans="1:7" ht="12.75" customHeight="1">
      <c r="A48" s="12">
        <v>4055</v>
      </c>
      <c r="B48" s="9" t="s">
        <v>48</v>
      </c>
      <c r="C48" s="10"/>
      <c r="D48" s="10"/>
      <c r="E48" s="10"/>
      <c r="F48" s="10"/>
      <c r="G48" s="9"/>
    </row>
    <row r="49" spans="1:7" ht="12.75" customHeight="1">
      <c r="A49" s="8" t="s">
        <v>49</v>
      </c>
      <c r="B49" s="21"/>
      <c r="C49" s="10">
        <f>SUM(C44:C48)</f>
        <v>0</v>
      </c>
      <c r="D49" s="10">
        <f>SUM(D44:D48)</f>
        <v>0</v>
      </c>
      <c r="E49" s="10">
        <f>SUM(E44:E48)</f>
        <v>0</v>
      </c>
      <c r="F49" s="10">
        <f>SUM(F44:F48)</f>
        <v>0</v>
      </c>
      <c r="G49" s="9"/>
    </row>
    <row r="50" spans="1:7" ht="12.75" customHeight="1">
      <c r="A50" s="15"/>
      <c r="B50" s="3"/>
      <c r="C50" s="10"/>
      <c r="D50" s="10"/>
      <c r="E50" s="10"/>
      <c r="F50" s="10"/>
      <c r="G50" s="13"/>
    </row>
    <row r="51" spans="1:7" ht="12.75" customHeight="1">
      <c r="A51" s="3" t="s">
        <v>50</v>
      </c>
      <c r="B51" s="3"/>
      <c r="C51" s="10">
        <f>SUM(C40,C49)</f>
        <v>17406</v>
      </c>
      <c r="D51" s="10">
        <f>SUM(D40,D49)</f>
        <v>12000</v>
      </c>
      <c r="E51" s="10">
        <f>SUM(E40,E49)</f>
        <v>6600</v>
      </c>
      <c r="F51" s="10">
        <f>SUM(F40,F49)</f>
        <v>7000</v>
      </c>
    </row>
    <row r="52" spans="1:7" ht="12.75" customHeight="1">
      <c r="A52" s="5" t="s">
        <v>1</v>
      </c>
      <c r="B52" s="6"/>
      <c r="C52" s="7" t="s">
        <v>2</v>
      </c>
      <c r="D52" s="7" t="s">
        <v>3</v>
      </c>
      <c r="E52" s="7" t="s">
        <v>4</v>
      </c>
      <c r="F52" s="7" t="s">
        <v>5</v>
      </c>
      <c r="G52" s="6" t="s">
        <v>147</v>
      </c>
    </row>
    <row r="53" spans="1:7" ht="12.75" customHeight="1">
      <c r="A53" s="8" t="s">
        <v>51</v>
      </c>
      <c r="B53" s="21"/>
      <c r="C53" s="10"/>
      <c r="D53" s="10"/>
      <c r="E53" s="10"/>
      <c r="F53" s="10"/>
      <c r="G53" s="9"/>
    </row>
    <row r="54" spans="1:7" ht="12.75" customHeight="1">
      <c r="A54" s="12">
        <v>5011</v>
      </c>
      <c r="B54" s="9" t="s">
        <v>52</v>
      </c>
      <c r="C54" s="10">
        <v>-5000</v>
      </c>
      <c r="D54" s="10">
        <v>-5000</v>
      </c>
      <c r="E54" s="10">
        <v>-10000</v>
      </c>
      <c r="F54" s="10">
        <v>0</v>
      </c>
      <c r="G54" s="9" t="s">
        <v>180</v>
      </c>
    </row>
    <row r="55" spans="1:7" ht="12.75" customHeight="1">
      <c r="A55" s="12">
        <v>5012</v>
      </c>
      <c r="B55" s="9" t="s">
        <v>54</v>
      </c>
      <c r="C55" s="10"/>
      <c r="D55" s="10"/>
      <c r="E55" s="10"/>
      <c r="F55" s="10"/>
      <c r="G55" s="9"/>
    </row>
    <row r="56" spans="1:7" ht="12.75" customHeight="1">
      <c r="A56" s="12">
        <v>5013</v>
      </c>
      <c r="B56" s="9" t="s">
        <v>55</v>
      </c>
      <c r="C56" s="10"/>
      <c r="D56" s="10"/>
      <c r="E56" s="10"/>
      <c r="F56" s="10"/>
      <c r="G56" s="9"/>
    </row>
    <row r="57" spans="1:7" ht="12.75" customHeight="1">
      <c r="A57" s="12">
        <v>5014</v>
      </c>
      <c r="B57" s="9" t="s">
        <v>56</v>
      </c>
      <c r="C57" s="10"/>
      <c r="D57" s="10"/>
      <c r="E57" s="10"/>
      <c r="F57" s="10"/>
      <c r="G57" s="9"/>
    </row>
    <row r="58" spans="1:7" ht="12.75" customHeight="1">
      <c r="A58" s="12">
        <v>5050</v>
      </c>
      <c r="B58" s="9" t="s">
        <v>57</v>
      </c>
      <c r="C58" s="10"/>
      <c r="D58" s="10"/>
      <c r="E58" s="10"/>
      <c r="F58" s="10"/>
      <c r="G58" s="9"/>
    </row>
    <row r="59" spans="1:7" ht="12.75" customHeight="1">
      <c r="A59" s="12">
        <v>5060</v>
      </c>
      <c r="B59" s="9" t="s">
        <v>58</v>
      </c>
      <c r="C59" s="10">
        <v>-4742.9799999999996</v>
      </c>
      <c r="D59" s="10">
        <v>-5000</v>
      </c>
      <c r="E59" s="10">
        <f>-(1581+2971.44)</f>
        <v>-4552.4400000000005</v>
      </c>
      <c r="F59" s="10">
        <v>-5000</v>
      </c>
      <c r="G59" s="9" t="s">
        <v>181</v>
      </c>
    </row>
    <row r="60" spans="1:7" ht="12.75" customHeight="1">
      <c r="A60" s="12">
        <v>5070</v>
      </c>
      <c r="B60" s="9" t="s">
        <v>59</v>
      </c>
      <c r="C60" s="10">
        <v>-315.19</v>
      </c>
      <c r="D60" s="10">
        <v>-2000</v>
      </c>
      <c r="E60" s="10"/>
      <c r="F60" s="10">
        <v>-2000</v>
      </c>
      <c r="G60" s="61" t="s">
        <v>182</v>
      </c>
    </row>
    <row r="61" spans="1:7" ht="12.75" customHeight="1">
      <c r="A61" s="12">
        <v>5080</v>
      </c>
      <c r="B61" s="9" t="s">
        <v>60</v>
      </c>
      <c r="C61" s="10">
        <v>-239</v>
      </c>
      <c r="D61" s="10">
        <v>-1000</v>
      </c>
      <c r="E61" s="10"/>
      <c r="F61" s="10">
        <v>-1000</v>
      </c>
      <c r="G61" s="9"/>
    </row>
    <row r="62" spans="1:7" ht="12.75" customHeight="1">
      <c r="A62" s="12">
        <v>5090</v>
      </c>
      <c r="B62" s="9" t="s">
        <v>61</v>
      </c>
      <c r="C62" s="10"/>
      <c r="D62" s="10"/>
      <c r="E62" s="10"/>
      <c r="F62" s="10"/>
      <c r="G62" s="9"/>
    </row>
    <row r="63" spans="1:7" ht="12.75" customHeight="1">
      <c r="A63" s="12">
        <v>5160</v>
      </c>
      <c r="B63" s="9" t="s">
        <v>62</v>
      </c>
      <c r="C63" s="10">
        <v>-3730.02</v>
      </c>
      <c r="D63" s="10">
        <v>-4000</v>
      </c>
      <c r="E63" s="10">
        <f>-(4129.56+1250)</f>
        <v>-5379.56</v>
      </c>
      <c r="F63" s="10">
        <v>-5000</v>
      </c>
      <c r="G63" s="13" t="s">
        <v>183</v>
      </c>
    </row>
    <row r="64" spans="1:7" ht="12.75" customHeight="1">
      <c r="A64" s="12">
        <v>5210</v>
      </c>
      <c r="B64" s="9" t="s">
        <v>63</v>
      </c>
      <c r="C64" s="10"/>
      <c r="D64" s="10"/>
      <c r="E64" s="10">
        <v>-761.14</v>
      </c>
      <c r="F64" s="10"/>
      <c r="G64" s="21" t="s">
        <v>184</v>
      </c>
    </row>
    <row r="65" spans="1:7" ht="12.75" customHeight="1">
      <c r="A65" s="12">
        <v>5220</v>
      </c>
      <c r="B65" s="9" t="s">
        <v>64</v>
      </c>
      <c r="C65" s="10"/>
      <c r="D65" s="10"/>
      <c r="E65" s="10"/>
      <c r="F65" s="10"/>
      <c r="G65" s="21"/>
    </row>
    <row r="66" spans="1:7" ht="12.75" customHeight="1">
      <c r="A66" s="12">
        <v>5290</v>
      </c>
      <c r="B66" s="9" t="s">
        <v>65</v>
      </c>
      <c r="C66" s="10"/>
      <c r="D66" s="10"/>
      <c r="E66" s="10"/>
      <c r="F66" s="10"/>
      <c r="G66" s="9"/>
    </row>
    <row r="67" spans="1:7" ht="12.75" customHeight="1">
      <c r="A67" s="12">
        <v>5310</v>
      </c>
      <c r="B67" s="9" t="s">
        <v>66</v>
      </c>
      <c r="C67" s="10">
        <v>-23925</v>
      </c>
      <c r="D67" s="10">
        <v>-25000</v>
      </c>
      <c r="E67" s="10">
        <v>-23012</v>
      </c>
      <c r="F67" s="10">
        <v>-25000</v>
      </c>
      <c r="G67" s="9"/>
    </row>
    <row r="68" spans="1:7" ht="12.75">
      <c r="A68" s="12">
        <v>5410</v>
      </c>
      <c r="B68" s="9" t="s">
        <v>67</v>
      </c>
      <c r="C68" s="10">
        <v>-12596.4</v>
      </c>
      <c r="D68" s="10">
        <v>0</v>
      </c>
      <c r="E68" s="10">
        <v>-5062.1000000000004</v>
      </c>
      <c r="F68" s="10">
        <v>-1000</v>
      </c>
      <c r="G68" s="62" t="s">
        <v>185</v>
      </c>
    </row>
    <row r="69" spans="1:7" ht="12.75" customHeight="1">
      <c r="A69" s="12">
        <v>5422</v>
      </c>
      <c r="B69" s="9" t="s">
        <v>68</v>
      </c>
      <c r="C69" s="10"/>
      <c r="D69" s="10"/>
      <c r="E69" s="10"/>
      <c r="F69" s="10"/>
      <c r="G69" s="9"/>
    </row>
    <row r="70" spans="1:7" ht="12.75" customHeight="1">
      <c r="A70" s="12">
        <v>5460</v>
      </c>
      <c r="B70" s="9" t="s">
        <v>69</v>
      </c>
      <c r="C70" s="10">
        <v>-1172.58</v>
      </c>
      <c r="D70" s="10"/>
      <c r="E70" s="10"/>
      <c r="F70" s="10"/>
      <c r="G70" s="9"/>
    </row>
    <row r="71" spans="1:7" ht="12.75" customHeight="1">
      <c r="A71" s="12">
        <v>5461</v>
      </c>
      <c r="B71" s="9" t="s">
        <v>70</v>
      </c>
      <c r="C71" s="10"/>
      <c r="D71" s="10"/>
      <c r="E71" s="10"/>
      <c r="F71" s="10"/>
      <c r="G71" s="9"/>
    </row>
    <row r="72" spans="1:7" ht="12.75" customHeight="1">
      <c r="A72" s="12">
        <v>5469</v>
      </c>
      <c r="B72" s="9" t="s">
        <v>71</v>
      </c>
      <c r="C72" s="10"/>
      <c r="D72" s="10"/>
      <c r="E72" s="10"/>
      <c r="F72" s="10"/>
      <c r="G72" s="9"/>
    </row>
    <row r="73" spans="1:7" ht="12.75" customHeight="1">
      <c r="A73" s="12">
        <v>5471</v>
      </c>
      <c r="B73" s="9" t="s">
        <v>72</v>
      </c>
      <c r="C73" s="10"/>
      <c r="D73" s="10"/>
      <c r="E73" s="10"/>
      <c r="F73" s="10"/>
      <c r="G73" s="9"/>
    </row>
    <row r="74" spans="1:7" ht="12.75" customHeight="1">
      <c r="A74" s="12">
        <v>5472</v>
      </c>
      <c r="B74" s="9" t="s">
        <v>73</v>
      </c>
      <c r="C74" s="10"/>
      <c r="D74" s="10"/>
      <c r="E74" s="10"/>
      <c r="F74" s="10"/>
      <c r="G74" s="9"/>
    </row>
    <row r="75" spans="1:7" ht="12.75" customHeight="1">
      <c r="A75" s="12">
        <v>5500</v>
      </c>
      <c r="B75" s="9" t="s">
        <v>74</v>
      </c>
      <c r="C75" s="10"/>
      <c r="D75" s="10">
        <v>-2000</v>
      </c>
      <c r="E75" s="10">
        <v>-4380</v>
      </c>
      <c r="F75" s="10">
        <v>-4500</v>
      </c>
      <c r="G75" s="63"/>
    </row>
    <row r="76" spans="1:7" ht="12.75" customHeight="1">
      <c r="A76" s="12">
        <v>5611</v>
      </c>
      <c r="B76" s="9" t="s">
        <v>75</v>
      </c>
      <c r="C76" s="10">
        <v>-816.55</v>
      </c>
      <c r="D76" s="10">
        <v>-1000</v>
      </c>
      <c r="E76" s="10">
        <v>-2180.96</v>
      </c>
      <c r="F76" s="10">
        <v>-3000</v>
      </c>
      <c r="G76" s="9"/>
    </row>
    <row r="77" spans="1:7" ht="12.75" customHeight="1">
      <c r="A77" s="12">
        <v>5800</v>
      </c>
      <c r="B77" s="9" t="s">
        <v>76</v>
      </c>
      <c r="C77" s="10"/>
      <c r="D77" s="10"/>
      <c r="E77" s="10"/>
      <c r="F77" s="10"/>
      <c r="G77" s="9"/>
    </row>
    <row r="78" spans="1:7" ht="12.75" customHeight="1">
      <c r="A78" s="12">
        <v>5801</v>
      </c>
      <c r="B78" s="9" t="s">
        <v>77</v>
      </c>
      <c r="C78" s="10"/>
      <c r="D78" s="10"/>
      <c r="E78" s="10"/>
      <c r="F78" s="10"/>
      <c r="G78" s="9"/>
    </row>
    <row r="79" spans="1:7" ht="12.75" customHeight="1">
      <c r="A79" s="12">
        <v>5802</v>
      </c>
      <c r="B79" s="9" t="s">
        <v>78</v>
      </c>
      <c r="C79" s="10"/>
      <c r="D79" s="10"/>
      <c r="E79" s="10"/>
      <c r="F79" s="10"/>
      <c r="G79" s="9"/>
    </row>
    <row r="80" spans="1:7" ht="12.75" customHeight="1">
      <c r="A80" s="12">
        <v>5803</v>
      </c>
      <c r="B80" s="9" t="s">
        <v>79</v>
      </c>
      <c r="C80" s="10"/>
      <c r="D80" s="10"/>
      <c r="E80" s="10"/>
      <c r="F80" s="10"/>
      <c r="G80" s="9"/>
    </row>
    <row r="81" spans="1:7" ht="12.75" customHeight="1">
      <c r="A81" s="12">
        <v>5804</v>
      </c>
      <c r="B81" s="9" t="s">
        <v>80</v>
      </c>
      <c r="C81" s="10"/>
      <c r="D81" s="10"/>
      <c r="E81" s="10"/>
      <c r="F81" s="10"/>
      <c r="G81" s="9"/>
    </row>
    <row r="82" spans="1:7" ht="12.75" customHeight="1">
      <c r="A82" s="12">
        <v>5805</v>
      </c>
      <c r="B82" s="9" t="s">
        <v>81</v>
      </c>
      <c r="C82" s="10"/>
      <c r="D82" s="10"/>
      <c r="E82" s="10"/>
      <c r="F82" s="10"/>
      <c r="G82" s="9"/>
    </row>
    <row r="83" spans="1:7" ht="12.75" customHeight="1">
      <c r="A83" s="12">
        <v>5806</v>
      </c>
      <c r="B83" s="9" t="s">
        <v>82</v>
      </c>
      <c r="C83" s="10"/>
      <c r="D83" s="10"/>
      <c r="E83" s="10"/>
      <c r="F83" s="10"/>
      <c r="G83" s="9"/>
    </row>
    <row r="84" spans="1:7" ht="12.75" customHeight="1">
      <c r="A84" s="12">
        <v>5807</v>
      </c>
      <c r="B84" s="9" t="s">
        <v>83</v>
      </c>
      <c r="C84" s="10"/>
      <c r="D84" s="10"/>
      <c r="E84" s="10"/>
      <c r="F84" s="10"/>
      <c r="G84" s="9"/>
    </row>
    <row r="85" spans="1:7" ht="12.75" customHeight="1">
      <c r="A85" s="12">
        <v>5810</v>
      </c>
      <c r="B85" s="9" t="s">
        <v>84</v>
      </c>
      <c r="C85" s="10"/>
      <c r="D85" s="10"/>
      <c r="E85" s="10"/>
      <c r="F85" s="10"/>
      <c r="G85" s="9"/>
    </row>
    <row r="86" spans="1:7" ht="12.75" customHeight="1">
      <c r="A86" s="12">
        <v>5831</v>
      </c>
      <c r="B86" s="9" t="s">
        <v>85</v>
      </c>
      <c r="C86" s="10"/>
      <c r="D86" s="10"/>
      <c r="E86" s="10"/>
      <c r="F86" s="10"/>
      <c r="G86" s="9"/>
    </row>
    <row r="87" spans="1:7" ht="12.75" customHeight="1">
      <c r="A87" s="12">
        <v>5910</v>
      </c>
      <c r="B87" s="9" t="s">
        <v>86</v>
      </c>
      <c r="C87" s="10"/>
      <c r="D87" s="10"/>
      <c r="E87" s="10"/>
      <c r="F87" s="10"/>
      <c r="G87" s="9"/>
    </row>
    <row r="88" spans="1:7" ht="12.75" customHeight="1">
      <c r="A88" s="12">
        <v>5931</v>
      </c>
      <c r="B88" s="9" t="s">
        <v>87</v>
      </c>
      <c r="C88" s="10"/>
      <c r="D88" s="10"/>
      <c r="E88" s="10"/>
      <c r="F88" s="10"/>
      <c r="G88" s="9"/>
    </row>
    <row r="89" spans="1:7" ht="12.75" customHeight="1">
      <c r="A89" s="12">
        <v>5933</v>
      </c>
      <c r="B89" s="9" t="s">
        <v>88</v>
      </c>
      <c r="C89" s="10"/>
      <c r="D89" s="10"/>
      <c r="E89" s="10"/>
      <c r="F89" s="10"/>
      <c r="G89" s="9"/>
    </row>
    <row r="90" spans="1:7" ht="12.75" customHeight="1">
      <c r="A90" s="12">
        <v>5934</v>
      </c>
      <c r="B90" s="9" t="s">
        <v>89</v>
      </c>
      <c r="C90" s="10"/>
      <c r="D90" s="10"/>
      <c r="E90" s="10"/>
      <c r="F90" s="10"/>
      <c r="G90" s="9"/>
    </row>
    <row r="91" spans="1:7" ht="12.75" customHeight="1">
      <c r="A91" s="12">
        <v>5935</v>
      </c>
      <c r="B91" s="9" t="s">
        <v>90</v>
      </c>
      <c r="C91" s="10"/>
      <c r="D91" s="10"/>
      <c r="E91" s="10"/>
      <c r="F91" s="10"/>
      <c r="G91" s="9"/>
    </row>
    <row r="92" spans="1:7" ht="12.75" customHeight="1">
      <c r="A92" s="12">
        <v>5936</v>
      </c>
      <c r="B92" s="9" t="s">
        <v>91</v>
      </c>
      <c r="C92" s="10"/>
      <c r="D92" s="10"/>
      <c r="E92" s="10"/>
      <c r="F92" s="10"/>
      <c r="G92" s="9"/>
    </row>
    <row r="93" spans="1:7" ht="12.75" customHeight="1">
      <c r="A93" s="12">
        <v>5943</v>
      </c>
      <c r="B93" s="9" t="s">
        <v>92</v>
      </c>
      <c r="C93" s="10"/>
      <c r="D93" s="10"/>
      <c r="E93" s="10"/>
      <c r="F93" s="10"/>
      <c r="G93" s="9"/>
    </row>
    <row r="94" spans="1:7" ht="12.75" customHeight="1">
      <c r="A94" s="5" t="s">
        <v>1</v>
      </c>
      <c r="B94" s="6"/>
      <c r="C94" s="7" t="s">
        <v>2</v>
      </c>
      <c r="D94" s="7" t="s">
        <v>3</v>
      </c>
      <c r="E94" s="7" t="s">
        <v>4</v>
      </c>
      <c r="F94" s="7" t="s">
        <v>5</v>
      </c>
      <c r="G94" s="6" t="s">
        <v>147</v>
      </c>
    </row>
    <row r="95" spans="1:7" ht="12.75" customHeight="1">
      <c r="A95" s="12">
        <v>5945</v>
      </c>
      <c r="B95" s="9" t="s">
        <v>93</v>
      </c>
      <c r="C95" s="10">
        <v>-461</v>
      </c>
      <c r="D95" s="10">
        <v>-500</v>
      </c>
      <c r="E95" s="10"/>
      <c r="F95" s="10"/>
      <c r="G95" s="9"/>
    </row>
    <row r="96" spans="1:7" ht="12.75" customHeight="1">
      <c r="A96" s="12">
        <v>6041</v>
      </c>
      <c r="B96" s="9" t="s">
        <v>94</v>
      </c>
      <c r="C96" s="10"/>
      <c r="D96" s="10"/>
      <c r="E96" s="10"/>
      <c r="F96" s="10"/>
      <c r="G96" s="9"/>
    </row>
    <row r="97" spans="1:7" ht="12.75" customHeight="1">
      <c r="A97" s="12">
        <v>6043</v>
      </c>
      <c r="B97" s="9" t="s">
        <v>95</v>
      </c>
      <c r="C97" s="10"/>
      <c r="D97" s="10"/>
      <c r="E97" s="10"/>
      <c r="F97" s="10"/>
      <c r="G97" s="9"/>
    </row>
    <row r="98" spans="1:7" ht="12.75" customHeight="1">
      <c r="A98" s="12">
        <v>6072</v>
      </c>
      <c r="B98" s="9" t="s">
        <v>96</v>
      </c>
      <c r="C98" s="10"/>
      <c r="D98" s="10"/>
      <c r="E98" s="10"/>
      <c r="F98" s="10"/>
      <c r="G98" s="9"/>
    </row>
    <row r="99" spans="1:7" ht="12.75" customHeight="1">
      <c r="A99" s="12">
        <v>6110</v>
      </c>
      <c r="B99" s="9" t="s">
        <v>97</v>
      </c>
      <c r="C99" s="10"/>
      <c r="D99" s="10"/>
      <c r="E99" s="10"/>
      <c r="F99" s="10"/>
      <c r="G99" s="9"/>
    </row>
    <row r="100" spans="1:7" ht="12.75" customHeight="1">
      <c r="A100" s="12">
        <v>6150</v>
      </c>
      <c r="B100" s="9" t="s">
        <v>98</v>
      </c>
      <c r="C100" s="10"/>
      <c r="D100" s="10"/>
      <c r="E100" s="10"/>
      <c r="F100" s="10"/>
      <c r="G100" s="9"/>
    </row>
    <row r="101" spans="1:7" ht="12.75" customHeight="1">
      <c r="A101" s="12">
        <v>6212</v>
      </c>
      <c r="B101" s="9" t="s">
        <v>99</v>
      </c>
      <c r="C101" s="10">
        <v>-6085.53</v>
      </c>
      <c r="D101" s="10">
        <v>-6108.12</v>
      </c>
      <c r="E101" s="10">
        <v>-8786.1200000000008</v>
      </c>
      <c r="F101" s="10">
        <f>-510*12</f>
        <v>-6120</v>
      </c>
      <c r="G101" s="9"/>
    </row>
    <row r="102" spans="1:7" ht="12.75" customHeight="1">
      <c r="A102" s="12">
        <v>6220</v>
      </c>
      <c r="B102" s="9" t="s">
        <v>100</v>
      </c>
      <c r="C102" s="10"/>
      <c r="D102" s="10"/>
      <c r="E102" s="10"/>
      <c r="F102" s="10"/>
      <c r="G102" s="9"/>
    </row>
    <row r="103" spans="1:7" ht="12.75" customHeight="1">
      <c r="A103" s="12">
        <v>6250</v>
      </c>
      <c r="B103" s="9" t="s">
        <v>101</v>
      </c>
      <c r="C103" s="10"/>
      <c r="D103" s="10"/>
      <c r="E103" s="10"/>
      <c r="F103" s="10"/>
      <c r="G103" s="9"/>
    </row>
    <row r="104" spans="1:7" ht="12.75" customHeight="1">
      <c r="A104" s="12">
        <v>6310</v>
      </c>
      <c r="B104" s="9" t="s">
        <v>102</v>
      </c>
      <c r="C104" s="10">
        <v>-13831.25</v>
      </c>
      <c r="D104" s="10">
        <v>-27700</v>
      </c>
      <c r="E104" s="10">
        <f>-(8464+17450)</f>
        <v>-25914</v>
      </c>
      <c r="F104" s="64">
        <f>-(8464+17450)</f>
        <v>-25914</v>
      </c>
      <c r="G104" s="9" t="s">
        <v>186</v>
      </c>
    </row>
    <row r="105" spans="1:7" ht="12.75" customHeight="1">
      <c r="A105" s="12">
        <v>6411</v>
      </c>
      <c r="B105" s="9" t="s">
        <v>103</v>
      </c>
      <c r="C105" s="10"/>
      <c r="D105" s="10"/>
      <c r="E105" s="10"/>
      <c r="F105" s="10"/>
      <c r="G105" s="9"/>
    </row>
    <row r="106" spans="1:7" ht="12.75" customHeight="1">
      <c r="A106" s="12">
        <v>6412</v>
      </c>
      <c r="B106" s="9" t="s">
        <v>104</v>
      </c>
      <c r="C106" s="10"/>
      <c r="D106" s="10"/>
      <c r="E106" s="10"/>
      <c r="F106" s="10"/>
      <c r="G106" s="9"/>
    </row>
    <row r="107" spans="1:7" ht="12.75" customHeight="1">
      <c r="A107" s="12">
        <v>6413</v>
      </c>
      <c r="B107" s="9" t="s">
        <v>105</v>
      </c>
      <c r="C107" s="10"/>
      <c r="D107" s="10"/>
      <c r="E107" s="10"/>
      <c r="F107" s="10"/>
      <c r="G107" s="9"/>
    </row>
    <row r="108" spans="1:7" ht="12.75" customHeight="1">
      <c r="A108" s="12">
        <v>6423</v>
      </c>
      <c r="B108" s="9" t="s">
        <v>106</v>
      </c>
      <c r="C108" s="10"/>
      <c r="D108" s="10"/>
      <c r="E108" s="10"/>
      <c r="F108" s="10"/>
      <c r="G108" s="9"/>
    </row>
    <row r="109" spans="1:7" ht="12.75" customHeight="1">
      <c r="A109" s="12">
        <v>6520</v>
      </c>
      <c r="B109" s="9" t="s">
        <v>107</v>
      </c>
      <c r="C109" s="10"/>
      <c r="D109" s="10"/>
      <c r="E109" s="10"/>
      <c r="F109" s="10"/>
      <c r="G109" s="9"/>
    </row>
    <row r="110" spans="1:7" ht="12.75" customHeight="1">
      <c r="A110" s="12">
        <v>6531</v>
      </c>
      <c r="B110" s="9" t="s">
        <v>108</v>
      </c>
      <c r="C110" s="10"/>
      <c r="D110" s="10"/>
      <c r="E110" s="10"/>
      <c r="F110" s="10"/>
      <c r="G110" s="9"/>
    </row>
    <row r="111" spans="1:7" ht="12.75" customHeight="1">
      <c r="A111" s="12">
        <v>6570</v>
      </c>
      <c r="B111" s="9" t="s">
        <v>109</v>
      </c>
      <c r="C111" s="10"/>
      <c r="D111" s="10"/>
      <c r="E111" s="10"/>
      <c r="F111" s="10"/>
      <c r="G111" s="9"/>
    </row>
    <row r="112" spans="1:7" ht="12.75" customHeight="1">
      <c r="A112" s="12">
        <v>6590</v>
      </c>
      <c r="B112" s="9" t="s">
        <v>110</v>
      </c>
      <c r="C112" s="10"/>
      <c r="D112" s="10"/>
      <c r="E112" s="10"/>
      <c r="F112" s="10"/>
      <c r="G112" s="9"/>
    </row>
    <row r="113" spans="1:7" ht="12.75" customHeight="1">
      <c r="A113" s="12">
        <v>6970</v>
      </c>
      <c r="B113" s="9" t="s">
        <v>111</v>
      </c>
      <c r="C113" s="10"/>
      <c r="D113" s="10"/>
      <c r="E113" s="10"/>
      <c r="F113" s="10"/>
      <c r="G113" s="9"/>
    </row>
    <row r="114" spans="1:7" ht="12.75" customHeight="1">
      <c r="A114" s="12">
        <v>6971</v>
      </c>
      <c r="B114" s="9" t="s">
        <v>112</v>
      </c>
      <c r="C114" s="10"/>
      <c r="D114" s="10"/>
      <c r="E114" s="10"/>
      <c r="F114" s="10"/>
      <c r="G114" s="9"/>
    </row>
    <row r="115" spans="1:7" ht="12.75" customHeight="1">
      <c r="A115" s="12">
        <v>6972</v>
      </c>
      <c r="B115" s="9" t="s">
        <v>113</v>
      </c>
      <c r="C115" s="10"/>
      <c r="D115" s="10"/>
      <c r="E115" s="10"/>
      <c r="F115" s="10"/>
      <c r="G115" s="9"/>
    </row>
    <row r="116" spans="1:7" ht="12.75" customHeight="1">
      <c r="A116" s="12">
        <v>6973</v>
      </c>
      <c r="B116" s="9" t="s">
        <v>114</v>
      </c>
      <c r="C116" s="10"/>
      <c r="D116" s="10"/>
      <c r="E116" s="10"/>
      <c r="F116" s="10"/>
      <c r="G116" s="9"/>
    </row>
    <row r="117" spans="1:7" ht="12.75" customHeight="1">
      <c r="A117" s="12">
        <v>6990</v>
      </c>
      <c r="B117" s="9" t="s">
        <v>115</v>
      </c>
      <c r="C117" s="10"/>
      <c r="D117" s="10"/>
      <c r="E117" s="10"/>
      <c r="F117" s="10"/>
      <c r="G117" s="9"/>
    </row>
    <row r="118" spans="1:7" ht="12.75" customHeight="1">
      <c r="A118" s="12">
        <v>6995</v>
      </c>
      <c r="B118" s="9" t="s">
        <v>116</v>
      </c>
      <c r="C118" s="10"/>
      <c r="D118" s="10"/>
      <c r="E118" s="10"/>
      <c r="F118" s="10"/>
      <c r="G118" s="9"/>
    </row>
    <row r="119" spans="1:7" ht="12.75" customHeight="1">
      <c r="A119" s="23">
        <v>6996</v>
      </c>
      <c r="B119" s="24" t="s">
        <v>117</v>
      </c>
      <c r="C119" s="10"/>
      <c r="D119" s="10"/>
      <c r="E119" s="10"/>
      <c r="F119" s="10"/>
      <c r="G119" s="9"/>
    </row>
    <row r="120" spans="1:7" ht="12.75" customHeight="1">
      <c r="A120" s="21" t="s">
        <v>118</v>
      </c>
      <c r="B120" s="9"/>
      <c r="C120" s="10">
        <f>SUM(C53:C93,C95:C119)</f>
        <v>-72915.5</v>
      </c>
      <c r="D120" s="10">
        <f>SUM(D53:D93,D95:D119)</f>
        <v>-79308.12</v>
      </c>
      <c r="E120" s="10">
        <f>SUM(E53:E93,E95:E119)</f>
        <v>-90028.32</v>
      </c>
      <c r="F120" s="10">
        <f>SUM(F53:F93,F95:F119)</f>
        <v>-78534</v>
      </c>
    </row>
    <row r="121" spans="1:7" ht="12.75" customHeight="1">
      <c r="A121" s="15"/>
      <c r="C121" s="10"/>
      <c r="D121" s="10"/>
      <c r="E121" s="10"/>
      <c r="F121" s="10"/>
      <c r="G121" s="9"/>
    </row>
    <row r="122" spans="1:7" ht="12.75" customHeight="1">
      <c r="A122" s="8" t="s">
        <v>119</v>
      </c>
      <c r="B122" s="9"/>
      <c r="C122" s="10"/>
      <c r="D122" s="10"/>
      <c r="E122" s="10"/>
      <c r="F122" s="10"/>
      <c r="G122" s="9"/>
    </row>
    <row r="123" spans="1:7" ht="12.75" customHeight="1">
      <c r="A123" s="12">
        <v>7510</v>
      </c>
      <c r="B123" s="9" t="s">
        <v>120</v>
      </c>
      <c r="C123" s="10"/>
      <c r="D123" s="10"/>
      <c r="E123" s="10"/>
      <c r="F123" s="10"/>
      <c r="G123" s="9"/>
    </row>
    <row r="124" spans="1:7" ht="12.75" customHeight="1">
      <c r="A124" s="12">
        <v>7511</v>
      </c>
      <c r="B124" s="9" t="s">
        <v>121</v>
      </c>
      <c r="C124" s="10"/>
      <c r="D124" s="10"/>
      <c r="E124" s="10"/>
      <c r="F124" s="10"/>
      <c r="G124" s="26"/>
    </row>
    <row r="125" spans="1:7" ht="12.75" customHeight="1">
      <c r="A125" s="65" t="s">
        <v>122</v>
      </c>
      <c r="B125" s="66"/>
      <c r="C125" s="37">
        <f>SUM(C123:C124)</f>
        <v>0</v>
      </c>
      <c r="D125" s="37">
        <f>SUM(D123:D124)</f>
        <v>0</v>
      </c>
      <c r="E125" s="37">
        <f>SUM(E123:E124)</f>
        <v>0</v>
      </c>
      <c r="F125" s="37">
        <f>SUM(F123:F124)</f>
        <v>0</v>
      </c>
      <c r="G125" s="67"/>
    </row>
    <row r="126" spans="1:7" ht="12.75" customHeight="1">
      <c r="A126" s="68"/>
      <c r="B126" s="69"/>
      <c r="C126" s="29"/>
      <c r="D126" s="29"/>
      <c r="E126" s="29"/>
      <c r="F126" s="29"/>
      <c r="G126" s="70"/>
    </row>
    <row r="127" spans="1:7" ht="12.75" customHeight="1">
      <c r="A127" s="85" t="s">
        <v>123</v>
      </c>
      <c r="B127" s="85"/>
      <c r="C127" s="30"/>
      <c r="D127" s="30"/>
      <c r="E127" s="30"/>
      <c r="F127" s="30"/>
      <c r="G127" s="71"/>
    </row>
    <row r="128" spans="1:7" ht="12.75" customHeight="1">
      <c r="A128" s="31">
        <v>7820</v>
      </c>
      <c r="B128" s="32" t="s">
        <v>124</v>
      </c>
      <c r="C128" s="59"/>
      <c r="D128" s="51"/>
      <c r="E128" s="51"/>
      <c r="F128" s="51"/>
      <c r="G128" s="72"/>
    </row>
    <row r="129" spans="1:7" ht="12.75" customHeight="1">
      <c r="A129" s="12">
        <v>7822</v>
      </c>
      <c r="B129" s="9" t="s">
        <v>125</v>
      </c>
      <c r="C129" s="10"/>
      <c r="D129" s="52"/>
      <c r="E129" s="52"/>
      <c r="F129" s="52"/>
      <c r="G129" s="49"/>
    </row>
    <row r="130" spans="1:7" ht="12.75" customHeight="1">
      <c r="A130" s="8" t="s">
        <v>126</v>
      </c>
      <c r="B130" s="9"/>
      <c r="C130" s="73">
        <f>SUM(C128:C129)</f>
        <v>0</v>
      </c>
      <c r="D130" s="73">
        <f>SUM(D128:D129)</f>
        <v>0</v>
      </c>
      <c r="E130" s="73">
        <f>SUM(E128:E129)</f>
        <v>0</v>
      </c>
      <c r="F130" s="73">
        <f>SUM(F128:F129)</f>
        <v>0</v>
      </c>
      <c r="G130" s="21"/>
    </row>
    <row r="131" spans="1:7" ht="12.75" customHeight="1">
      <c r="A131" s="8" t="s">
        <v>127</v>
      </c>
      <c r="B131" s="21"/>
      <c r="C131" s="10">
        <f>SUM(C49,C120,C125,C130)</f>
        <v>-72915.5</v>
      </c>
      <c r="D131" s="10">
        <f>SUM(D49,D120,D125,D130)</f>
        <v>-79308.12</v>
      </c>
      <c r="E131" s="10">
        <f>SUM(E49,E120,E125,E130)</f>
        <v>-90028.32</v>
      </c>
      <c r="F131" s="10">
        <f>SUM(F49,F120,F125,F130)</f>
        <v>-78534</v>
      </c>
      <c r="G131" s="9"/>
    </row>
    <row r="132" spans="1:7" ht="12.75" customHeight="1">
      <c r="A132" s="8" t="s">
        <v>129</v>
      </c>
      <c r="B132" s="21"/>
      <c r="C132" s="10">
        <f>SUM(C40,C131)</f>
        <v>-55509.5</v>
      </c>
      <c r="D132" s="10">
        <f>SUM(D40,D131)</f>
        <v>-67308.12</v>
      </c>
      <c r="E132" s="10">
        <f>SUM(E40,E131)</f>
        <v>-83428.320000000007</v>
      </c>
      <c r="F132" s="10">
        <f>SUM(F40,F131)</f>
        <v>-71534</v>
      </c>
      <c r="G132" s="9"/>
    </row>
    <row r="133" spans="1:7" ht="12.75" customHeight="1">
      <c r="A133" s="8" t="s">
        <v>133</v>
      </c>
      <c r="B133" s="9"/>
      <c r="C133" s="10"/>
      <c r="D133" s="10"/>
      <c r="E133" s="10"/>
      <c r="F133" s="10"/>
      <c r="G133" s="9"/>
    </row>
    <row r="134" spans="1:7" ht="12.75" customHeight="1">
      <c r="A134" s="12">
        <v>8300</v>
      </c>
      <c r="B134" s="9" t="s">
        <v>134</v>
      </c>
      <c r="C134" s="10"/>
      <c r="D134" s="10"/>
      <c r="E134" s="10"/>
      <c r="F134" s="10"/>
      <c r="G134" s="9"/>
    </row>
    <row r="135" spans="1:7" ht="12.75" customHeight="1">
      <c r="A135" s="12">
        <v>8310</v>
      </c>
      <c r="B135" s="9" t="s">
        <v>135</v>
      </c>
      <c r="C135" s="10"/>
      <c r="D135" s="10"/>
      <c r="E135" s="10"/>
      <c r="F135" s="10"/>
      <c r="G135" s="9"/>
    </row>
    <row r="136" spans="1:7" ht="12.75" customHeight="1">
      <c r="A136" s="12">
        <v>8390</v>
      </c>
      <c r="B136" s="9" t="s">
        <v>136</v>
      </c>
      <c r="C136" s="10"/>
      <c r="D136" s="10"/>
      <c r="E136" s="10"/>
      <c r="F136" s="10"/>
      <c r="G136" s="9"/>
    </row>
    <row r="137" spans="1:7" ht="12.75" customHeight="1">
      <c r="A137" s="12">
        <v>8400</v>
      </c>
      <c r="B137" s="9" t="s">
        <v>137</v>
      </c>
      <c r="C137" s="10"/>
      <c r="D137" s="10"/>
      <c r="E137" s="10"/>
      <c r="F137" s="10"/>
      <c r="G137" s="42"/>
    </row>
    <row r="138" spans="1:7" ht="12.75" customHeight="1">
      <c r="A138" s="12">
        <v>8410</v>
      </c>
      <c r="B138" s="34" t="s">
        <v>138</v>
      </c>
      <c r="C138" s="10"/>
      <c r="D138" s="10"/>
      <c r="E138" s="10"/>
      <c r="F138" s="10"/>
      <c r="G138" s="42"/>
    </row>
    <row r="139" spans="1:7" ht="12.75" customHeight="1">
      <c r="A139" s="12">
        <v>8422</v>
      </c>
      <c r="B139" s="34" t="s">
        <v>139</v>
      </c>
      <c r="C139" s="10"/>
      <c r="D139" s="10"/>
      <c r="E139" s="10"/>
      <c r="F139" s="10"/>
      <c r="G139" s="42"/>
    </row>
    <row r="140" spans="1:7" ht="12.75" customHeight="1">
      <c r="A140" s="12">
        <v>8423</v>
      </c>
      <c r="B140" s="34" t="s">
        <v>140</v>
      </c>
      <c r="C140" s="10"/>
      <c r="D140" s="10"/>
      <c r="E140" s="10"/>
      <c r="F140" s="10"/>
      <c r="G140" s="9"/>
    </row>
    <row r="141" spans="1:7" ht="12.75" customHeight="1">
      <c r="A141" s="12">
        <v>8710</v>
      </c>
      <c r="B141" s="34" t="s">
        <v>141</v>
      </c>
      <c r="C141" s="10"/>
      <c r="D141" s="10"/>
      <c r="E141" s="10"/>
      <c r="F141" s="10"/>
      <c r="G141" s="9"/>
    </row>
    <row r="142" spans="1:7" ht="12.75" customHeight="1">
      <c r="A142" s="12" t="s">
        <v>142</v>
      </c>
      <c r="B142" s="21"/>
      <c r="C142" s="10">
        <f>SUM(C134:C141)</f>
        <v>0</v>
      </c>
      <c r="D142" s="10">
        <f>SUM(D134:D141)</f>
        <v>0</v>
      </c>
      <c r="E142" s="10">
        <f>SUM(E134:E141)</f>
        <v>0</v>
      </c>
      <c r="F142" s="10">
        <f>SUM(F134:F141)</f>
        <v>0</v>
      </c>
      <c r="G142" s="9"/>
    </row>
    <row r="143" spans="1:7" ht="12.75" customHeight="1">
      <c r="A143" s="8" t="s">
        <v>143</v>
      </c>
      <c r="B143" s="21"/>
      <c r="C143" s="10">
        <f>SUM(C132,C142)</f>
        <v>-55509.5</v>
      </c>
      <c r="D143" s="10">
        <f>SUM(D132,D142)</f>
        <v>-67308.12</v>
      </c>
      <c r="E143" s="10">
        <f>SUM(E132,E142)</f>
        <v>-83428.320000000007</v>
      </c>
      <c r="F143" s="10">
        <f>SUM(F132,F142)</f>
        <v>-71534</v>
      </c>
      <c r="G143" s="9"/>
    </row>
    <row r="144" spans="1:7" ht="12.75" customHeight="1">
      <c r="A144" s="8" t="s">
        <v>144</v>
      </c>
      <c r="B144" s="21"/>
      <c r="C144" s="14">
        <f>SUM(C143)</f>
        <v>-55509.5</v>
      </c>
      <c r="D144" s="14">
        <f>SUM(D143)</f>
        <v>-67308.12</v>
      </c>
      <c r="E144" s="14">
        <f>SUM(E143)</f>
        <v>-83428.320000000007</v>
      </c>
      <c r="F144" s="14">
        <f>SUM(F143)</f>
        <v>-71534</v>
      </c>
      <c r="G144" s="21"/>
    </row>
    <row r="145" spans="1:4" ht="12.75" customHeight="1">
      <c r="A145" s="2"/>
      <c r="C145" s="20"/>
      <c r="D145" s="20"/>
    </row>
    <row r="146" spans="1:4" ht="12.75" customHeight="1"/>
    <row r="147" spans="1:4" ht="12.75" customHeight="1">
      <c r="A147" s="15"/>
      <c r="C147" s="20"/>
      <c r="D147" s="20"/>
    </row>
    <row r="148" spans="1:4" ht="12.75" customHeight="1"/>
    <row r="149" spans="1:4" ht="12.75" customHeight="1"/>
    <row r="150" spans="1:4" ht="12.75" customHeight="1"/>
    <row r="151" spans="1:4" ht="12.75" customHeight="1"/>
    <row r="152" spans="1:4" ht="12.75" customHeight="1"/>
    <row r="153" spans="1:4" ht="12.75" customHeight="1"/>
    <row r="154" spans="1:4" ht="12.75" customHeight="1"/>
    <row r="155" spans="1:4" ht="12.75" customHeight="1"/>
    <row r="156" spans="1:4" ht="12.75" customHeight="1"/>
    <row r="157" spans="1:4" ht="12.75" customHeight="1"/>
    <row r="158" spans="1:4" ht="12.75" customHeight="1"/>
    <row r="159" spans="1:4" ht="12.75" customHeight="1"/>
    <row r="160" spans="1:4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sheetProtection selectLockedCells="1" selectUnlockedCells="1"/>
  <mergeCells count="1">
    <mergeCell ref="A127:B127"/>
  </mergeCells>
  <pageMargins left="0.7" right="0.7" top="0.1388888888888889" bottom="0.75" header="0" footer="0.75"/>
  <pageSetup paperSize="77" firstPageNumber="0" orientation="landscape" horizontalDpi="300" verticalDpi="300"/>
  <headerFooter alignWithMargins="0">
    <oddHeader>&amp;C&amp;10 Intern&amp;1#_x005F_x000D_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C29D6-A5F9-4378-AA86-92020B0FDB9F}">
  <dimension ref="A1:H1013"/>
  <sheetViews>
    <sheetView zoomScaleNormal="100" workbookViewId="0"/>
  </sheetViews>
  <sheetFormatPr defaultColWidth="13.1875" defaultRowHeight="15" customHeight="1"/>
  <cols>
    <col min="1" max="1" width="7.9375" style="1" customWidth="1"/>
    <col min="2" max="2" width="31.875" style="1" customWidth="1"/>
    <col min="3" max="3" width="12.1875" style="1" customWidth="1"/>
    <col min="4" max="4" width="12" style="1" customWidth="1"/>
    <col min="5" max="6" width="13.1875" style="1"/>
    <col min="7" max="7" width="22.3125" style="1" customWidth="1"/>
    <col min="8" max="16384" width="13.1875" style="1"/>
  </cols>
  <sheetData>
    <row r="1" spans="1:7" ht="12.75" customHeight="1">
      <c r="A1" s="2" t="s">
        <v>187</v>
      </c>
      <c r="B1" s="3"/>
      <c r="C1" s="4"/>
      <c r="D1" s="4"/>
    </row>
    <row r="2" spans="1:7" ht="12.75" customHeight="1">
      <c r="A2" s="5" t="s">
        <v>1</v>
      </c>
      <c r="B2" s="6"/>
      <c r="C2" s="7" t="s">
        <v>2</v>
      </c>
      <c r="D2" s="7" t="s">
        <v>3</v>
      </c>
      <c r="E2" s="7" t="s">
        <v>4</v>
      </c>
      <c r="F2" s="7" t="s">
        <v>5</v>
      </c>
      <c r="G2" s="6" t="s">
        <v>147</v>
      </c>
    </row>
    <row r="3" spans="1:7" ht="12.75" customHeight="1">
      <c r="A3" s="8" t="s">
        <v>6</v>
      </c>
      <c r="B3" s="9"/>
      <c r="C3" s="11"/>
      <c r="D3" s="10"/>
      <c r="E3" s="10"/>
      <c r="F3" s="10"/>
      <c r="G3" s="9"/>
    </row>
    <row r="4" spans="1:7" ht="12.75" customHeight="1">
      <c r="A4" s="8" t="s">
        <v>7</v>
      </c>
      <c r="B4" s="9"/>
      <c r="C4" s="10"/>
      <c r="D4" s="10"/>
      <c r="E4" s="10"/>
      <c r="F4" s="10"/>
      <c r="G4" s="9"/>
    </row>
    <row r="5" spans="1:7" ht="12.75" customHeight="1">
      <c r="A5" s="12">
        <v>3010</v>
      </c>
      <c r="B5" s="9" t="s">
        <v>8</v>
      </c>
      <c r="C5" s="10"/>
      <c r="D5" s="10"/>
      <c r="E5" s="10"/>
      <c r="F5" s="10"/>
      <c r="G5" s="9"/>
    </row>
    <row r="6" spans="1:7" ht="12.75" customHeight="1">
      <c r="A6" s="12">
        <v>3011</v>
      </c>
      <c r="B6" s="9" t="s">
        <v>9</v>
      </c>
      <c r="C6" s="10"/>
      <c r="D6" s="10"/>
      <c r="E6" s="10"/>
      <c r="F6" s="10"/>
      <c r="G6" s="9"/>
    </row>
    <row r="7" spans="1:7" ht="12.75" customHeight="1">
      <c r="A7" s="12">
        <v>3012</v>
      </c>
      <c r="B7" s="9" t="s">
        <v>10</v>
      </c>
      <c r="C7" s="10"/>
      <c r="D7" s="10"/>
      <c r="E7" s="10"/>
      <c r="F7" s="10"/>
      <c r="G7" s="9"/>
    </row>
    <row r="8" spans="1:7" ht="12.75" customHeight="1">
      <c r="A8" s="12">
        <v>3013</v>
      </c>
      <c r="B8" s="9" t="s">
        <v>11</v>
      </c>
      <c r="C8" s="10"/>
      <c r="D8" s="10"/>
      <c r="E8" s="10"/>
      <c r="F8" s="10"/>
      <c r="G8" s="9"/>
    </row>
    <row r="9" spans="1:7" ht="12.75" customHeight="1">
      <c r="A9" s="12">
        <v>3014</v>
      </c>
      <c r="B9" s="9" t="s">
        <v>12</v>
      </c>
      <c r="C9" s="10">
        <v>10300</v>
      </c>
      <c r="D9" s="10">
        <v>6000</v>
      </c>
      <c r="E9" s="10">
        <v>700</v>
      </c>
      <c r="F9" s="10">
        <v>6000</v>
      </c>
      <c r="G9" s="9"/>
    </row>
    <row r="10" spans="1:7" ht="12.75" customHeight="1">
      <c r="A10" s="12">
        <v>3015</v>
      </c>
      <c r="B10" s="9" t="s">
        <v>13</v>
      </c>
      <c r="C10" s="10"/>
      <c r="D10" s="10"/>
      <c r="E10" s="10"/>
      <c r="F10" s="10"/>
      <c r="G10" s="9"/>
    </row>
    <row r="11" spans="1:7" ht="12.75" customHeight="1">
      <c r="A11" s="12">
        <v>3016</v>
      </c>
      <c r="B11" s="9" t="s">
        <v>14</v>
      </c>
      <c r="C11" s="10"/>
      <c r="D11" s="10"/>
      <c r="E11" s="10"/>
      <c r="F11" s="10"/>
      <c r="G11" s="9"/>
    </row>
    <row r="12" spans="1:7" ht="12.75" customHeight="1">
      <c r="A12" s="12">
        <v>3017</v>
      </c>
      <c r="B12" s="9" t="s">
        <v>148</v>
      </c>
      <c r="C12" s="10"/>
      <c r="D12" s="10"/>
      <c r="E12" s="10"/>
      <c r="F12" s="10"/>
      <c r="G12" s="9"/>
    </row>
    <row r="13" spans="1:7" ht="12.75" customHeight="1">
      <c r="A13" s="12">
        <v>3018</v>
      </c>
      <c r="B13" s="9" t="s">
        <v>16</v>
      </c>
      <c r="C13" s="10"/>
      <c r="D13" s="10"/>
      <c r="E13" s="10"/>
      <c r="F13" s="10"/>
      <c r="G13" s="9"/>
    </row>
    <row r="14" spans="1:7" ht="12.75" customHeight="1">
      <c r="A14" s="12">
        <v>3020</v>
      </c>
      <c r="B14" s="9" t="s">
        <v>17</v>
      </c>
      <c r="C14" s="10"/>
      <c r="D14" s="10"/>
      <c r="E14" s="10"/>
      <c r="F14" s="10"/>
      <c r="G14" s="9"/>
    </row>
    <row r="15" spans="1:7" ht="12.75" customHeight="1">
      <c r="A15" s="12">
        <v>3021</v>
      </c>
      <c r="B15" s="9" t="s">
        <v>18</v>
      </c>
      <c r="C15" s="10"/>
      <c r="D15" s="10"/>
      <c r="E15" s="10"/>
      <c r="F15" s="10"/>
      <c r="G15" s="9"/>
    </row>
    <row r="16" spans="1:7" ht="12.75" customHeight="1">
      <c r="A16" s="12">
        <v>3022</v>
      </c>
      <c r="B16" s="9" t="s">
        <v>19</v>
      </c>
      <c r="C16" s="10"/>
      <c r="D16" s="10"/>
      <c r="E16" s="10"/>
      <c r="F16" s="10"/>
      <c r="G16" s="9"/>
    </row>
    <row r="17" spans="1:7" ht="12.75" customHeight="1">
      <c r="A17" s="12">
        <v>3023</v>
      </c>
      <c r="B17" s="9" t="s">
        <v>20</v>
      </c>
      <c r="C17" s="10"/>
      <c r="D17" s="10"/>
      <c r="E17" s="10"/>
      <c r="F17" s="10"/>
      <c r="G17" s="9"/>
    </row>
    <row r="18" spans="1:7" ht="12.75" customHeight="1">
      <c r="A18" s="12">
        <v>3024</v>
      </c>
      <c r="B18" s="9" t="s">
        <v>21</v>
      </c>
      <c r="C18" s="10"/>
      <c r="D18" s="10"/>
      <c r="E18" s="10"/>
      <c r="F18" s="10"/>
      <c r="G18" s="9"/>
    </row>
    <row r="19" spans="1:7" ht="12.75" customHeight="1">
      <c r="A19" s="12">
        <v>3025</v>
      </c>
      <c r="B19" s="9" t="s">
        <v>22</v>
      </c>
      <c r="C19" s="10"/>
      <c r="D19" s="10"/>
      <c r="E19" s="10"/>
      <c r="F19" s="10"/>
      <c r="G19" s="9"/>
    </row>
    <row r="20" spans="1:7" ht="12.75" customHeight="1">
      <c r="A20" s="12">
        <v>3026</v>
      </c>
      <c r="B20" s="9" t="s">
        <v>150</v>
      </c>
      <c r="C20" s="10"/>
      <c r="D20" s="10"/>
      <c r="E20" s="10"/>
      <c r="F20" s="10"/>
      <c r="G20" s="9"/>
    </row>
    <row r="21" spans="1:7" ht="12.75" customHeight="1">
      <c r="A21" s="12">
        <v>3028</v>
      </c>
      <c r="B21" s="9" t="s">
        <v>24</v>
      </c>
      <c r="C21" s="10"/>
      <c r="D21" s="10"/>
      <c r="E21" s="10"/>
      <c r="F21" s="10"/>
      <c r="G21" s="9"/>
    </row>
    <row r="22" spans="1:7" ht="12.75" customHeight="1">
      <c r="A22" s="12">
        <v>3029</v>
      </c>
      <c r="B22" s="9" t="s">
        <v>161</v>
      </c>
      <c r="C22" s="10"/>
      <c r="D22" s="10"/>
      <c r="E22" s="10"/>
      <c r="F22" s="10"/>
      <c r="G22" s="9"/>
    </row>
    <row r="23" spans="1:7" ht="12.75" customHeight="1">
      <c r="A23" s="12">
        <v>3030</v>
      </c>
      <c r="B23" s="9" t="s">
        <v>26</v>
      </c>
      <c r="C23" s="10"/>
      <c r="D23" s="10"/>
      <c r="E23" s="10"/>
      <c r="F23" s="10"/>
      <c r="G23" s="9"/>
    </row>
    <row r="24" spans="1:7" ht="12.75" customHeight="1">
      <c r="A24" s="12">
        <v>3040</v>
      </c>
      <c r="B24" s="9" t="s">
        <v>27</v>
      </c>
      <c r="C24" s="10"/>
      <c r="D24" s="10"/>
      <c r="E24" s="10"/>
      <c r="F24" s="10"/>
      <c r="G24" s="9"/>
    </row>
    <row r="25" spans="1:7" ht="12.75" customHeight="1">
      <c r="A25" s="12">
        <v>3050</v>
      </c>
      <c r="B25" s="9" t="s">
        <v>28</v>
      </c>
      <c r="C25" s="10"/>
      <c r="D25" s="10"/>
      <c r="E25" s="10"/>
      <c r="F25" s="10"/>
      <c r="G25" s="9"/>
    </row>
    <row r="26" spans="1:7" ht="12.75" customHeight="1">
      <c r="A26" s="12">
        <v>3051</v>
      </c>
      <c r="B26" s="9" t="s">
        <v>29</v>
      </c>
      <c r="C26" s="10"/>
      <c r="D26" s="10"/>
      <c r="E26" s="10"/>
      <c r="F26" s="10"/>
      <c r="G26" s="9"/>
    </row>
    <row r="27" spans="1:7" ht="12.75" customHeight="1">
      <c r="A27" s="12">
        <v>3055</v>
      </c>
      <c r="B27" s="9" t="s">
        <v>30</v>
      </c>
      <c r="C27" s="10"/>
      <c r="D27" s="10"/>
      <c r="E27" s="10"/>
      <c r="F27" s="10"/>
      <c r="G27" s="9"/>
    </row>
    <row r="28" spans="1:7" ht="12.75" customHeight="1">
      <c r="A28" s="12">
        <v>3740</v>
      </c>
      <c r="B28" s="9" t="s">
        <v>31</v>
      </c>
      <c r="C28" s="10"/>
      <c r="D28" s="10"/>
      <c r="E28" s="10"/>
      <c r="F28" s="10"/>
      <c r="G28" s="9"/>
    </row>
    <row r="29" spans="1:7" ht="12.75" customHeight="1">
      <c r="A29" s="8" t="s">
        <v>32</v>
      </c>
      <c r="B29" s="8"/>
      <c r="C29" s="10">
        <f>SUM(C5:C28)</f>
        <v>10300</v>
      </c>
      <c r="D29" s="10">
        <f>SUM(D5:D28)</f>
        <v>6000</v>
      </c>
      <c r="E29" s="10">
        <f>SUM(E5:E28)</f>
        <v>700</v>
      </c>
      <c r="F29" s="10">
        <f>SUM(F5:F28)</f>
        <v>6000</v>
      </c>
      <c r="G29" s="9"/>
    </row>
    <row r="30" spans="1:7" ht="12.75" customHeight="1">
      <c r="A30" s="15"/>
      <c r="B30" s="2"/>
      <c r="C30" s="20"/>
      <c r="D30" s="20"/>
      <c r="E30" s="20"/>
      <c r="F30" s="20"/>
      <c r="G30" s="13"/>
    </row>
    <row r="31" spans="1:7" ht="12.75" customHeight="1">
      <c r="A31" s="16" t="s">
        <v>33</v>
      </c>
      <c r="B31" s="17"/>
      <c r="C31" s="39"/>
      <c r="D31" s="39"/>
      <c r="E31" s="39"/>
      <c r="F31" s="39"/>
      <c r="G31" s="42"/>
    </row>
    <row r="32" spans="1:7" ht="12.75" customHeight="1">
      <c r="A32" s="16">
        <v>3985</v>
      </c>
      <c r="B32" s="19" t="s">
        <v>34</v>
      </c>
      <c r="C32" s="10"/>
      <c r="D32" s="10"/>
      <c r="E32" s="10"/>
      <c r="F32" s="10"/>
      <c r="G32" s="42"/>
    </row>
    <row r="33" spans="1:7" ht="12.75" customHeight="1">
      <c r="A33" s="16">
        <v>3986</v>
      </c>
      <c r="B33" s="19" t="s">
        <v>35</v>
      </c>
      <c r="C33" s="10"/>
      <c r="D33" s="10"/>
      <c r="E33" s="10"/>
      <c r="F33" s="10"/>
      <c r="G33" s="42"/>
    </row>
    <row r="34" spans="1:7" ht="12.75" customHeight="1">
      <c r="A34" s="16">
        <v>3987</v>
      </c>
      <c r="B34" s="19" t="s">
        <v>36</v>
      </c>
      <c r="C34" s="10"/>
      <c r="D34" s="10"/>
      <c r="E34" s="10"/>
      <c r="F34" s="10"/>
      <c r="G34" s="42"/>
    </row>
    <row r="35" spans="1:7" ht="12.75" customHeight="1">
      <c r="A35" s="16">
        <v>3988</v>
      </c>
      <c r="B35" s="19" t="s">
        <v>37</v>
      </c>
      <c r="C35" s="10"/>
      <c r="D35" s="10"/>
      <c r="E35" s="10"/>
      <c r="F35" s="10"/>
      <c r="G35" s="42"/>
    </row>
    <row r="36" spans="1:7" ht="12.75" customHeight="1">
      <c r="A36" s="12">
        <v>3989</v>
      </c>
      <c r="B36" s="12" t="s">
        <v>38</v>
      </c>
      <c r="C36" s="10"/>
      <c r="D36" s="10"/>
      <c r="E36" s="10"/>
      <c r="F36" s="10"/>
      <c r="G36" s="9"/>
    </row>
    <row r="37" spans="1:7" ht="12.75" customHeight="1">
      <c r="A37" s="12">
        <v>3990</v>
      </c>
      <c r="B37" s="12" t="s">
        <v>39</v>
      </c>
      <c r="C37" s="10"/>
      <c r="D37" s="10"/>
      <c r="E37" s="10"/>
      <c r="F37" s="10"/>
      <c r="G37" s="9"/>
    </row>
    <row r="38" spans="1:7" ht="12.75" customHeight="1">
      <c r="A38" s="8" t="s">
        <v>40</v>
      </c>
      <c r="B38" s="8"/>
      <c r="C38" s="10">
        <f>SUM(C32:C37)</f>
        <v>0</v>
      </c>
      <c r="D38" s="10">
        <f>SUM(D32:D37)</f>
        <v>0</v>
      </c>
      <c r="E38" s="10">
        <f>SUM(E32:E37)</f>
        <v>0</v>
      </c>
      <c r="F38" s="10">
        <f>SUM(F32:F37)</f>
        <v>0</v>
      </c>
      <c r="G38" s="9"/>
    </row>
    <row r="39" spans="1:7" ht="12.75" customHeight="1">
      <c r="A39" s="15"/>
      <c r="B39" s="2"/>
      <c r="C39" s="10"/>
      <c r="D39" s="10"/>
      <c r="E39" s="10"/>
      <c r="F39" s="10"/>
      <c r="G39" s="13"/>
    </row>
    <row r="40" spans="1:7" ht="12.75" customHeight="1">
      <c r="A40" s="2" t="s">
        <v>41</v>
      </c>
      <c r="B40" s="3"/>
      <c r="C40" s="10">
        <f>SUM(C29,C38)</f>
        <v>10300</v>
      </c>
      <c r="D40" s="10">
        <f>SUM(D29,D38)</f>
        <v>6000</v>
      </c>
      <c r="E40" s="10">
        <f>SUM(E29,E38)</f>
        <v>700</v>
      </c>
      <c r="F40" s="10">
        <f>SUM(F29,F38)</f>
        <v>6000</v>
      </c>
      <c r="G40" s="3"/>
    </row>
    <row r="41" spans="1:7" ht="12.75" customHeight="1">
      <c r="A41" s="2"/>
      <c r="B41" s="3"/>
      <c r="C41" s="20"/>
      <c r="D41" s="20"/>
      <c r="E41" s="20"/>
      <c r="F41" s="20"/>
      <c r="G41" s="3"/>
    </row>
    <row r="42" spans="1:7" ht="12.75" customHeight="1">
      <c r="A42" s="8" t="s">
        <v>42</v>
      </c>
      <c r="B42" s="21"/>
      <c r="C42" s="10"/>
      <c r="D42" s="10"/>
      <c r="E42" s="10"/>
      <c r="F42" s="10"/>
      <c r="G42" s="9"/>
    </row>
    <row r="43" spans="1:7" ht="12.75" customHeight="1">
      <c r="A43" s="8" t="s">
        <v>43</v>
      </c>
      <c r="B43" s="21"/>
      <c r="C43" s="10"/>
      <c r="D43" s="10"/>
      <c r="E43" s="10"/>
      <c r="F43" s="10"/>
      <c r="G43" s="9"/>
    </row>
    <row r="44" spans="1:7" ht="12.75" customHeight="1">
      <c r="A44" s="12">
        <v>4010</v>
      </c>
      <c r="B44" s="9" t="s">
        <v>44</v>
      </c>
      <c r="C44" s="10"/>
      <c r="D44" s="10"/>
      <c r="E44" s="10"/>
      <c r="F44" s="10"/>
      <c r="G44" s="9"/>
    </row>
    <row r="45" spans="1:7" ht="12.75" customHeight="1">
      <c r="A45" s="12">
        <v>4011</v>
      </c>
      <c r="B45" s="9" t="s">
        <v>45</v>
      </c>
      <c r="C45" s="10"/>
      <c r="D45" s="10"/>
      <c r="E45" s="10"/>
      <c r="F45" s="10"/>
      <c r="G45" s="9"/>
    </row>
    <row r="46" spans="1:7" ht="12.75" customHeight="1">
      <c r="A46" s="12">
        <v>4012</v>
      </c>
      <c r="B46" s="9" t="s">
        <v>46</v>
      </c>
      <c r="C46" s="10"/>
      <c r="D46" s="10"/>
      <c r="E46" s="10"/>
      <c r="F46" s="10"/>
      <c r="G46" s="9"/>
    </row>
    <row r="47" spans="1:7" ht="12.75" customHeight="1">
      <c r="A47" s="12">
        <v>4019</v>
      </c>
      <c r="B47" s="9" t="s">
        <v>47</v>
      </c>
      <c r="C47" s="10"/>
      <c r="D47" s="10"/>
      <c r="E47" s="10"/>
      <c r="F47" s="10"/>
      <c r="G47" s="9"/>
    </row>
    <row r="48" spans="1:7" ht="12.75" customHeight="1">
      <c r="A48" s="12">
        <v>4055</v>
      </c>
      <c r="B48" s="9" t="s">
        <v>48</v>
      </c>
      <c r="C48" s="10"/>
      <c r="D48" s="10"/>
      <c r="E48" s="10"/>
      <c r="F48" s="10"/>
      <c r="G48" s="9"/>
    </row>
    <row r="49" spans="1:7" ht="12.75" customHeight="1">
      <c r="A49" s="8" t="s">
        <v>49</v>
      </c>
      <c r="B49" s="21"/>
      <c r="C49" s="10">
        <f>SUM(C44:C48)</f>
        <v>0</v>
      </c>
      <c r="D49" s="10">
        <f>SUM(D44:D48)</f>
        <v>0</v>
      </c>
      <c r="E49" s="10">
        <f>SUM(E44:E48)</f>
        <v>0</v>
      </c>
      <c r="F49" s="10">
        <f>SUM(F44:F48)</f>
        <v>0</v>
      </c>
      <c r="G49" s="9"/>
    </row>
    <row r="50" spans="1:7" ht="12.75" customHeight="1">
      <c r="A50" s="15"/>
      <c r="B50" s="3"/>
      <c r="C50" s="10"/>
      <c r="D50" s="10"/>
      <c r="E50" s="10"/>
      <c r="F50" s="10"/>
      <c r="G50" s="13"/>
    </row>
    <row r="51" spans="1:7" ht="12.75" customHeight="1">
      <c r="A51" s="3" t="s">
        <v>50</v>
      </c>
      <c r="B51" s="3"/>
      <c r="C51" s="10">
        <f>SUM(C40,C49)</f>
        <v>10300</v>
      </c>
      <c r="D51" s="10">
        <f>SUM(D40,D49)</f>
        <v>6000</v>
      </c>
      <c r="E51" s="10">
        <f>SUM(E40,E49)</f>
        <v>700</v>
      </c>
      <c r="F51" s="10">
        <f>SUM(F40,F49)</f>
        <v>6000</v>
      </c>
    </row>
    <row r="52" spans="1:7" ht="12.75" customHeight="1">
      <c r="A52" s="5" t="s">
        <v>1</v>
      </c>
      <c r="B52" s="6"/>
      <c r="C52" s="7" t="s">
        <v>2</v>
      </c>
      <c r="D52" s="7" t="s">
        <v>3</v>
      </c>
      <c r="E52" s="7" t="s">
        <v>4</v>
      </c>
      <c r="F52" s="7" t="s">
        <v>5</v>
      </c>
      <c r="G52" s="6" t="s">
        <v>147</v>
      </c>
    </row>
    <row r="53" spans="1:7" ht="12.75" customHeight="1">
      <c r="A53" s="8" t="s">
        <v>51</v>
      </c>
      <c r="B53" s="21"/>
      <c r="C53" s="10"/>
      <c r="D53" s="10"/>
      <c r="E53" s="10"/>
      <c r="F53" s="10"/>
      <c r="G53" s="9"/>
    </row>
    <row r="54" spans="1:7" ht="12.75" customHeight="1">
      <c r="A54" s="12">
        <v>5011</v>
      </c>
      <c r="B54" s="9" t="s">
        <v>52</v>
      </c>
      <c r="C54" s="10"/>
      <c r="D54" s="10"/>
      <c r="E54" s="10"/>
      <c r="F54" s="10"/>
      <c r="G54" s="9"/>
    </row>
    <row r="55" spans="1:7" ht="12.75" customHeight="1">
      <c r="A55" s="12">
        <v>5012</v>
      </c>
      <c r="B55" s="9" t="s">
        <v>54</v>
      </c>
      <c r="C55" s="10"/>
      <c r="D55" s="10"/>
      <c r="E55" s="10"/>
      <c r="F55" s="10"/>
      <c r="G55" s="9"/>
    </row>
    <row r="56" spans="1:7" ht="12.75" customHeight="1">
      <c r="A56" s="12">
        <v>5013</v>
      </c>
      <c r="B56" s="9" t="s">
        <v>55</v>
      </c>
      <c r="C56" s="10"/>
      <c r="D56" s="10"/>
      <c r="E56" s="10"/>
      <c r="F56" s="10"/>
      <c r="G56" s="9"/>
    </row>
    <row r="57" spans="1:7" ht="12.75" customHeight="1">
      <c r="A57" s="12">
        <v>5014</v>
      </c>
      <c r="B57" s="9" t="s">
        <v>56</v>
      </c>
      <c r="C57" s="10"/>
      <c r="D57" s="10"/>
      <c r="E57" s="10"/>
      <c r="F57" s="10"/>
      <c r="G57" s="9"/>
    </row>
    <row r="58" spans="1:7" ht="12.75" customHeight="1">
      <c r="A58" s="12">
        <v>5050</v>
      </c>
      <c r="B58" s="9" t="s">
        <v>57</v>
      </c>
      <c r="C58" s="10"/>
      <c r="D58" s="10"/>
      <c r="E58" s="10"/>
      <c r="F58" s="10"/>
      <c r="G58" s="9"/>
    </row>
    <row r="59" spans="1:7" ht="12.75" customHeight="1">
      <c r="A59" s="12">
        <v>5060</v>
      </c>
      <c r="B59" s="9" t="s">
        <v>58</v>
      </c>
      <c r="C59" s="10"/>
      <c r="D59" s="10"/>
      <c r="E59" s="10"/>
      <c r="F59" s="10"/>
      <c r="G59" s="9"/>
    </row>
    <row r="60" spans="1:7" ht="12.75" customHeight="1">
      <c r="A60" s="12">
        <v>5070</v>
      </c>
      <c r="B60" s="9" t="s">
        <v>59</v>
      </c>
      <c r="C60" s="10"/>
      <c r="D60" s="10">
        <v>-1000</v>
      </c>
      <c r="E60" s="10"/>
      <c r="F60" s="10">
        <v>-1000</v>
      </c>
      <c r="G60" s="9"/>
    </row>
    <row r="61" spans="1:7" ht="12.75" customHeight="1">
      <c r="A61" s="12">
        <v>5080</v>
      </c>
      <c r="B61" s="9" t="s">
        <v>60</v>
      </c>
      <c r="C61" s="10"/>
      <c r="D61" s="10"/>
      <c r="E61" s="10"/>
      <c r="F61" s="10"/>
      <c r="G61" s="9"/>
    </row>
    <row r="62" spans="1:7" ht="12.75" customHeight="1">
      <c r="A62" s="12">
        <v>5090</v>
      </c>
      <c r="B62" s="9" t="s">
        <v>61</v>
      </c>
      <c r="C62" s="10"/>
      <c r="D62" s="10"/>
      <c r="E62" s="10"/>
      <c r="F62" s="10"/>
      <c r="G62" s="9"/>
    </row>
    <row r="63" spans="1:7" ht="12.75" customHeight="1">
      <c r="A63" s="12">
        <v>5160</v>
      </c>
      <c r="B63" s="9" t="s">
        <v>62</v>
      </c>
      <c r="C63" s="10"/>
      <c r="D63" s="10"/>
      <c r="E63" s="10"/>
      <c r="F63" s="10"/>
      <c r="G63" s="9"/>
    </row>
    <row r="64" spans="1:7" ht="12.75" customHeight="1">
      <c r="A64" s="12">
        <v>5210</v>
      </c>
      <c r="B64" s="9" t="s">
        <v>63</v>
      </c>
      <c r="C64" s="10"/>
      <c r="D64" s="10"/>
      <c r="E64" s="10"/>
      <c r="F64" s="10"/>
      <c r="G64" s="21"/>
    </row>
    <row r="65" spans="1:7" ht="12.75" customHeight="1">
      <c r="A65" s="12">
        <v>5220</v>
      </c>
      <c r="B65" s="9" t="s">
        <v>64</v>
      </c>
      <c r="C65" s="10"/>
      <c r="D65" s="10"/>
      <c r="E65" s="10"/>
      <c r="F65" s="10"/>
      <c r="G65" s="21"/>
    </row>
    <row r="66" spans="1:7" ht="12.75" customHeight="1">
      <c r="A66" s="12">
        <v>5290</v>
      </c>
      <c r="B66" s="9" t="s">
        <v>65</v>
      </c>
      <c r="C66" s="10"/>
      <c r="D66" s="10"/>
      <c r="E66" s="10"/>
      <c r="F66" s="10"/>
      <c r="G66" s="9"/>
    </row>
    <row r="67" spans="1:7" ht="12.75" customHeight="1">
      <c r="A67" s="12">
        <v>5310</v>
      </c>
      <c r="B67" s="9" t="s">
        <v>66</v>
      </c>
      <c r="C67" s="10"/>
      <c r="D67" s="10"/>
      <c r="E67" s="10"/>
      <c r="F67" s="10"/>
      <c r="G67" s="10"/>
    </row>
    <row r="68" spans="1:7" ht="12.75" customHeight="1">
      <c r="A68" s="12">
        <v>5410</v>
      </c>
      <c r="B68" s="9" t="s">
        <v>67</v>
      </c>
      <c r="C68" s="10"/>
      <c r="D68" s="10"/>
      <c r="E68" s="10"/>
      <c r="F68" s="10"/>
      <c r="G68" s="9"/>
    </row>
    <row r="69" spans="1:7" ht="12.75" customHeight="1">
      <c r="A69" s="12">
        <v>5422</v>
      </c>
      <c r="B69" s="9" t="s">
        <v>68</v>
      </c>
      <c r="C69" s="10"/>
      <c r="D69" s="10"/>
      <c r="E69" s="10"/>
      <c r="F69" s="10"/>
      <c r="G69" s="9"/>
    </row>
    <row r="70" spans="1:7" ht="12.75" customHeight="1">
      <c r="A70" s="12">
        <v>5460</v>
      </c>
      <c r="B70" s="9" t="s">
        <v>69</v>
      </c>
      <c r="C70" s="10"/>
      <c r="D70" s="10"/>
      <c r="E70" s="10"/>
      <c r="F70" s="10"/>
      <c r="G70" s="9"/>
    </row>
    <row r="71" spans="1:7" ht="12.75" customHeight="1">
      <c r="A71" s="12">
        <v>5461</v>
      </c>
      <c r="B71" s="9" t="s">
        <v>70</v>
      </c>
      <c r="C71" s="10"/>
      <c r="D71" s="10"/>
      <c r="E71" s="10"/>
      <c r="F71" s="10"/>
      <c r="G71" s="9"/>
    </row>
    <row r="72" spans="1:7" ht="12.75" customHeight="1">
      <c r="A72" s="12">
        <v>5469</v>
      </c>
      <c r="B72" s="9" t="s">
        <v>71</v>
      </c>
      <c r="C72" s="10"/>
      <c r="D72" s="10"/>
      <c r="E72" s="10"/>
      <c r="F72" s="10"/>
      <c r="G72" s="9"/>
    </row>
    <row r="73" spans="1:7" ht="12.75" customHeight="1">
      <c r="A73" s="12">
        <v>5471</v>
      </c>
      <c r="B73" s="9" t="s">
        <v>72</v>
      </c>
      <c r="C73" s="10">
        <v>-189</v>
      </c>
      <c r="D73" s="10">
        <v>-400</v>
      </c>
      <c r="E73" s="10">
        <v>-299</v>
      </c>
      <c r="F73" s="10">
        <v>-400</v>
      </c>
      <c r="G73" s="9" t="s">
        <v>188</v>
      </c>
    </row>
    <row r="74" spans="1:7" ht="12.75" customHeight="1">
      <c r="A74" s="12">
        <v>5472</v>
      </c>
      <c r="B74" s="9" t="s">
        <v>73</v>
      </c>
      <c r="C74" s="10">
        <v>-840</v>
      </c>
      <c r="D74" s="10">
        <v>-600</v>
      </c>
      <c r="E74" s="10"/>
      <c r="F74" s="10">
        <v>-600</v>
      </c>
      <c r="G74" s="9"/>
    </row>
    <row r="75" spans="1:7" ht="12.75" customHeight="1">
      <c r="A75" s="12">
        <v>5500</v>
      </c>
      <c r="B75" s="9" t="s">
        <v>74</v>
      </c>
      <c r="C75" s="10"/>
      <c r="D75" s="10"/>
      <c r="E75" s="10"/>
      <c r="F75" s="10"/>
      <c r="G75" s="9"/>
    </row>
    <row r="76" spans="1:7" ht="12.75" customHeight="1">
      <c r="A76" s="12">
        <v>5611</v>
      </c>
      <c r="B76" s="9" t="s">
        <v>75</v>
      </c>
      <c r="C76" s="10"/>
      <c r="D76" s="10"/>
      <c r="E76" s="10"/>
      <c r="F76" s="10"/>
      <c r="G76" s="9"/>
    </row>
    <row r="77" spans="1:7" ht="12.75" customHeight="1">
      <c r="A77" s="12">
        <v>5800</v>
      </c>
      <c r="B77" s="9" t="s">
        <v>76</v>
      </c>
      <c r="C77" s="10"/>
      <c r="D77" s="10"/>
      <c r="E77" s="10"/>
      <c r="F77" s="10"/>
      <c r="G77" s="9"/>
    </row>
    <row r="78" spans="1:7" ht="12.75" customHeight="1">
      <c r="A78" s="12">
        <v>5801</v>
      </c>
      <c r="B78" s="9" t="s">
        <v>77</v>
      </c>
      <c r="C78" s="10"/>
      <c r="D78" s="10"/>
      <c r="E78" s="10"/>
      <c r="F78" s="10"/>
      <c r="G78" s="9"/>
    </row>
    <row r="79" spans="1:7" ht="12.75" customHeight="1">
      <c r="A79" s="12">
        <v>5802</v>
      </c>
      <c r="B79" s="9" t="s">
        <v>78</v>
      </c>
      <c r="C79" s="10">
        <v>-525</v>
      </c>
      <c r="D79" s="10">
        <v>-400</v>
      </c>
      <c r="E79" s="10"/>
      <c r="F79" s="10">
        <v>-400</v>
      </c>
      <c r="G79" s="9"/>
    </row>
    <row r="80" spans="1:7" ht="12.75" customHeight="1">
      <c r="A80" s="12">
        <v>5803</v>
      </c>
      <c r="B80" s="9" t="s">
        <v>79</v>
      </c>
      <c r="C80" s="10">
        <v>-990</v>
      </c>
      <c r="D80" s="10">
        <v>-990</v>
      </c>
      <c r="E80" s="10"/>
      <c r="F80" s="10">
        <v>-990</v>
      </c>
      <c r="G80" s="9" t="s">
        <v>189</v>
      </c>
    </row>
    <row r="81" spans="1:8" ht="12.75" customHeight="1">
      <c r="A81" s="12">
        <v>5804</v>
      </c>
      <c r="B81" s="9" t="s">
        <v>80</v>
      </c>
      <c r="C81" s="10"/>
      <c r="D81" s="10"/>
      <c r="E81" s="10"/>
      <c r="F81" s="10"/>
      <c r="G81" s="9"/>
    </row>
    <row r="82" spans="1:8" ht="12.75" customHeight="1">
      <c r="A82" s="12">
        <v>5805</v>
      </c>
      <c r="B82" s="9" t="s">
        <v>81</v>
      </c>
      <c r="C82" s="10">
        <v>-495</v>
      </c>
      <c r="D82" s="10">
        <v>-990</v>
      </c>
      <c r="E82" s="10">
        <v>-1040</v>
      </c>
      <c r="F82" s="10">
        <v>-990</v>
      </c>
      <c r="G82" s="9" t="s">
        <v>190</v>
      </c>
      <c r="H82" s="1" t="s">
        <v>191</v>
      </c>
    </row>
    <row r="83" spans="1:8" ht="12.75" customHeight="1">
      <c r="A83" s="12">
        <v>5806</v>
      </c>
      <c r="B83" s="9" t="s">
        <v>82</v>
      </c>
      <c r="C83" s="10"/>
      <c r="D83" s="10"/>
      <c r="E83" s="10"/>
      <c r="F83" s="10"/>
      <c r="G83" s="9"/>
    </row>
    <row r="84" spans="1:8" ht="12.75" customHeight="1">
      <c r="A84" s="12">
        <v>5807</v>
      </c>
      <c r="B84" s="9" t="s">
        <v>83</v>
      </c>
      <c r="C84" s="10">
        <v>-400</v>
      </c>
      <c r="D84" s="10"/>
      <c r="E84" s="10"/>
      <c r="F84" s="10"/>
      <c r="G84" s="9"/>
    </row>
    <row r="85" spans="1:8" ht="12.75" customHeight="1">
      <c r="A85" s="12">
        <v>5810</v>
      </c>
      <c r="B85" s="9" t="s">
        <v>84</v>
      </c>
      <c r="C85" s="10"/>
      <c r="D85" s="10"/>
      <c r="E85" s="10"/>
      <c r="F85" s="10"/>
      <c r="G85" s="9"/>
    </row>
    <row r="86" spans="1:8" ht="12.75" customHeight="1">
      <c r="A86" s="12">
        <v>5831</v>
      </c>
      <c r="B86" s="9" t="s">
        <v>85</v>
      </c>
      <c r="C86" s="10"/>
      <c r="D86" s="10"/>
      <c r="E86" s="10"/>
      <c r="F86" s="10"/>
      <c r="G86" s="9"/>
    </row>
    <row r="87" spans="1:8" ht="12.75" customHeight="1">
      <c r="A87" s="12">
        <v>5910</v>
      </c>
      <c r="B87" s="9" t="s">
        <v>86</v>
      </c>
      <c r="C87" s="10"/>
      <c r="D87" s="10"/>
      <c r="E87" s="10"/>
      <c r="F87" s="10"/>
      <c r="G87" s="9"/>
    </row>
    <row r="88" spans="1:8" ht="12.75" customHeight="1">
      <c r="A88" s="12">
        <v>5931</v>
      </c>
      <c r="B88" s="9" t="s">
        <v>87</v>
      </c>
      <c r="C88" s="10"/>
      <c r="D88" s="10"/>
      <c r="E88" s="10"/>
      <c r="F88" s="10"/>
      <c r="G88" s="9"/>
    </row>
    <row r="89" spans="1:8" ht="12.75" customHeight="1">
      <c r="A89" s="12">
        <v>5933</v>
      </c>
      <c r="B89" s="9" t="s">
        <v>88</v>
      </c>
      <c r="C89" s="10"/>
      <c r="D89" s="10"/>
      <c r="E89" s="10"/>
      <c r="F89" s="10"/>
      <c r="G89" s="9"/>
    </row>
    <row r="90" spans="1:8" ht="12.75" customHeight="1">
      <c r="A90" s="12">
        <v>5934</v>
      </c>
      <c r="B90" s="9" t="s">
        <v>89</v>
      </c>
      <c r="C90" s="10"/>
      <c r="D90" s="10"/>
      <c r="E90" s="10"/>
      <c r="F90" s="10"/>
      <c r="G90" s="9"/>
    </row>
    <row r="91" spans="1:8" ht="12.75" customHeight="1">
      <c r="A91" s="12">
        <v>5935</v>
      </c>
      <c r="B91" s="9" t="s">
        <v>90</v>
      </c>
      <c r="C91" s="10"/>
      <c r="D91" s="10"/>
      <c r="E91" s="10"/>
      <c r="F91" s="10"/>
      <c r="G91" s="9"/>
    </row>
    <row r="92" spans="1:8" ht="12.75" customHeight="1">
      <c r="A92" s="12">
        <v>5936</v>
      </c>
      <c r="B92" s="9" t="s">
        <v>91</v>
      </c>
      <c r="C92" s="10"/>
      <c r="D92" s="10"/>
      <c r="E92" s="10"/>
      <c r="F92" s="10"/>
      <c r="G92" s="9"/>
    </row>
    <row r="93" spans="1:8" ht="12.75" customHeight="1">
      <c r="A93" s="12">
        <v>5943</v>
      </c>
      <c r="B93" s="9" t="s">
        <v>92</v>
      </c>
      <c r="C93" s="10"/>
      <c r="D93" s="10"/>
      <c r="E93" s="10"/>
      <c r="F93" s="10"/>
      <c r="G93" s="9"/>
    </row>
    <row r="94" spans="1:8" ht="12.75" customHeight="1">
      <c r="A94" s="5" t="s">
        <v>1</v>
      </c>
      <c r="B94" s="6"/>
      <c r="C94" s="7" t="s">
        <v>2</v>
      </c>
      <c r="D94" s="7" t="s">
        <v>3</v>
      </c>
      <c r="E94" s="7" t="s">
        <v>4</v>
      </c>
      <c r="F94" s="7" t="s">
        <v>5</v>
      </c>
      <c r="G94" s="6" t="s">
        <v>147</v>
      </c>
    </row>
    <row r="95" spans="1:8" ht="12.75" customHeight="1">
      <c r="A95" s="12">
        <v>5945</v>
      </c>
      <c r="B95" s="9" t="s">
        <v>93</v>
      </c>
      <c r="C95" s="10">
        <v>-728</v>
      </c>
      <c r="D95" s="10">
        <v>-700</v>
      </c>
      <c r="E95" s="10">
        <v>-266.06</v>
      </c>
      <c r="F95" s="10">
        <v>-700</v>
      </c>
      <c r="G95" s="9"/>
    </row>
    <row r="96" spans="1:8" ht="12.75" customHeight="1">
      <c r="A96" s="12">
        <v>6041</v>
      </c>
      <c r="B96" s="9" t="s">
        <v>94</v>
      </c>
      <c r="C96" s="10"/>
      <c r="D96" s="10"/>
      <c r="E96" s="10"/>
      <c r="F96" s="10"/>
      <c r="G96" s="9"/>
    </row>
    <row r="97" spans="1:7" ht="12.75" customHeight="1">
      <c r="A97" s="12">
        <v>6043</v>
      </c>
      <c r="B97" s="9" t="s">
        <v>95</v>
      </c>
      <c r="C97" s="10"/>
      <c r="D97" s="10"/>
      <c r="E97" s="10"/>
      <c r="F97" s="10"/>
      <c r="G97" s="9"/>
    </row>
    <row r="98" spans="1:7" ht="12.75" customHeight="1">
      <c r="A98" s="12">
        <v>6072</v>
      </c>
      <c r="B98" s="9" t="s">
        <v>96</v>
      </c>
      <c r="C98" s="10"/>
      <c r="D98" s="10"/>
      <c r="E98" s="10"/>
      <c r="F98" s="10"/>
      <c r="G98" s="9"/>
    </row>
    <row r="99" spans="1:7" ht="12.75" customHeight="1">
      <c r="A99" s="12">
        <v>6110</v>
      </c>
      <c r="B99" s="9" t="s">
        <v>97</v>
      </c>
      <c r="C99" s="10"/>
      <c r="D99" s="10"/>
      <c r="E99" s="10"/>
      <c r="F99" s="10"/>
      <c r="G99" s="9"/>
    </row>
    <row r="100" spans="1:7" ht="12.75" customHeight="1">
      <c r="A100" s="12">
        <v>6150</v>
      </c>
      <c r="B100" s="9" t="s">
        <v>98</v>
      </c>
      <c r="C100" s="10"/>
      <c r="D100" s="10"/>
      <c r="E100" s="10"/>
      <c r="F100" s="10"/>
      <c r="G100" s="9"/>
    </row>
    <row r="101" spans="1:7" ht="12.75" customHeight="1">
      <c r="A101" s="12">
        <v>6212</v>
      </c>
      <c r="B101" s="9" t="s">
        <v>99</v>
      </c>
      <c r="C101" s="10"/>
      <c r="D101" s="10"/>
      <c r="E101" s="10"/>
      <c r="F101" s="10"/>
      <c r="G101" s="9"/>
    </row>
    <row r="102" spans="1:7" ht="12.75" customHeight="1">
      <c r="A102" s="12">
        <v>6220</v>
      </c>
      <c r="B102" s="9" t="s">
        <v>100</v>
      </c>
      <c r="C102" s="10"/>
      <c r="D102" s="10"/>
      <c r="E102" s="10"/>
      <c r="F102" s="10"/>
      <c r="G102" s="9"/>
    </row>
    <row r="103" spans="1:7" ht="12.75" customHeight="1">
      <c r="A103" s="12">
        <v>6250</v>
      </c>
      <c r="B103" s="9" t="s">
        <v>101</v>
      </c>
      <c r="C103" s="10"/>
      <c r="D103" s="10"/>
      <c r="E103" s="10"/>
      <c r="F103" s="10"/>
      <c r="G103" s="9"/>
    </row>
    <row r="104" spans="1:7" ht="12.75" customHeight="1">
      <c r="A104" s="12">
        <v>6310</v>
      </c>
      <c r="B104" s="9" t="s">
        <v>102</v>
      </c>
      <c r="C104" s="10"/>
      <c r="D104" s="10"/>
      <c r="E104" s="10"/>
      <c r="F104" s="10"/>
      <c r="G104" s="9"/>
    </row>
    <row r="105" spans="1:7" ht="12.75" customHeight="1">
      <c r="A105" s="12">
        <v>6411</v>
      </c>
      <c r="B105" s="9" t="s">
        <v>103</v>
      </c>
      <c r="C105" s="10"/>
      <c r="D105" s="10"/>
      <c r="E105" s="10"/>
      <c r="F105" s="10"/>
      <c r="G105" s="9"/>
    </row>
    <row r="106" spans="1:7" ht="12.75" customHeight="1">
      <c r="A106" s="12">
        <v>6412</v>
      </c>
      <c r="B106" s="9" t="s">
        <v>104</v>
      </c>
      <c r="C106" s="10"/>
      <c r="D106" s="10"/>
      <c r="E106" s="10"/>
      <c r="F106" s="10"/>
      <c r="G106" s="9"/>
    </row>
    <row r="107" spans="1:7" ht="12.75" customHeight="1">
      <c r="A107" s="12">
        <v>6413</v>
      </c>
      <c r="B107" s="9" t="s">
        <v>105</v>
      </c>
      <c r="C107" s="10"/>
      <c r="D107" s="10"/>
      <c r="E107" s="10"/>
      <c r="F107" s="10"/>
      <c r="G107" s="9"/>
    </row>
    <row r="108" spans="1:7" ht="12.75" customHeight="1">
      <c r="A108" s="12">
        <v>6423</v>
      </c>
      <c r="B108" s="9" t="s">
        <v>106</v>
      </c>
      <c r="C108" s="10"/>
      <c r="D108" s="10"/>
      <c r="E108" s="10"/>
      <c r="F108" s="10"/>
      <c r="G108" s="9"/>
    </row>
    <row r="109" spans="1:7" ht="12.75" customHeight="1">
      <c r="A109" s="12">
        <v>6520</v>
      </c>
      <c r="B109" s="9" t="s">
        <v>107</v>
      </c>
      <c r="C109" s="10"/>
      <c r="D109" s="10"/>
      <c r="E109" s="10"/>
      <c r="F109" s="10"/>
      <c r="G109" s="9"/>
    </row>
    <row r="110" spans="1:7" ht="12.75" customHeight="1">
      <c r="A110" s="12">
        <v>6531</v>
      </c>
      <c r="B110" s="9" t="s">
        <v>108</v>
      </c>
      <c r="C110" s="10">
        <v>-630</v>
      </c>
      <c r="D110" s="10">
        <v>-400</v>
      </c>
      <c r="E110" s="10"/>
      <c r="F110" s="10">
        <v>-400</v>
      </c>
      <c r="G110" s="9"/>
    </row>
    <row r="111" spans="1:7" ht="12.75" customHeight="1">
      <c r="A111" s="12">
        <v>6570</v>
      </c>
      <c r="B111" s="9" t="s">
        <v>109</v>
      </c>
      <c r="C111" s="10"/>
      <c r="D111" s="10"/>
      <c r="E111" s="10"/>
      <c r="F111" s="10"/>
      <c r="G111" s="9"/>
    </row>
    <row r="112" spans="1:7" ht="12.75" customHeight="1">
      <c r="A112" s="12">
        <v>6590</v>
      </c>
      <c r="B112" s="9" t="s">
        <v>110</v>
      </c>
      <c r="C112" s="10"/>
      <c r="D112" s="10"/>
      <c r="E112" s="10"/>
      <c r="F112" s="10"/>
      <c r="G112" s="9"/>
    </row>
    <row r="113" spans="1:7" ht="12.75" customHeight="1">
      <c r="A113" s="12">
        <v>6970</v>
      </c>
      <c r="B113" s="9" t="s">
        <v>111</v>
      </c>
      <c r="C113" s="10"/>
      <c r="D113" s="10"/>
      <c r="E113" s="10"/>
      <c r="F113" s="10"/>
      <c r="G113" s="9"/>
    </row>
    <row r="114" spans="1:7" ht="12.75" customHeight="1">
      <c r="A114" s="12">
        <v>6971</v>
      </c>
      <c r="B114" s="9" t="s">
        <v>112</v>
      </c>
      <c r="C114" s="10"/>
      <c r="D114" s="10"/>
      <c r="E114" s="10"/>
      <c r="F114" s="10"/>
      <c r="G114" s="9"/>
    </row>
    <row r="115" spans="1:7" ht="12.75" customHeight="1">
      <c r="A115" s="12">
        <v>6972</v>
      </c>
      <c r="B115" s="9" t="s">
        <v>113</v>
      </c>
      <c r="C115" s="10"/>
      <c r="D115" s="10">
        <v>-720</v>
      </c>
      <c r="E115" s="10"/>
      <c r="F115" s="10">
        <v>-520</v>
      </c>
      <c r="G115" s="74" t="s">
        <v>192</v>
      </c>
    </row>
    <row r="116" spans="1:7" ht="12.75" customHeight="1">
      <c r="A116" s="12">
        <v>6973</v>
      </c>
      <c r="B116" s="9" t="s">
        <v>114</v>
      </c>
      <c r="C116" s="10"/>
      <c r="D116" s="10"/>
      <c r="E116" s="10"/>
      <c r="F116" s="10"/>
      <c r="G116" s="9"/>
    </row>
    <row r="117" spans="1:7" ht="12.75" customHeight="1">
      <c r="A117" s="12">
        <v>6990</v>
      </c>
      <c r="B117" s="9" t="s">
        <v>115</v>
      </c>
      <c r="C117" s="10"/>
      <c r="D117" s="10"/>
      <c r="E117" s="10"/>
      <c r="F117" s="10"/>
      <c r="G117" s="9"/>
    </row>
    <row r="118" spans="1:7" ht="12.75" customHeight="1">
      <c r="A118" s="12">
        <v>6995</v>
      </c>
      <c r="B118" s="9" t="s">
        <v>116</v>
      </c>
      <c r="C118" s="10"/>
      <c r="D118" s="10"/>
      <c r="E118" s="10"/>
      <c r="F118" s="10"/>
      <c r="G118" s="9"/>
    </row>
    <row r="119" spans="1:7" ht="12.75" customHeight="1">
      <c r="A119" s="23">
        <v>6996</v>
      </c>
      <c r="B119" s="24" t="s">
        <v>117</v>
      </c>
      <c r="C119" s="10"/>
      <c r="D119" s="10"/>
      <c r="E119" s="10"/>
      <c r="F119" s="10"/>
      <c r="G119" s="9"/>
    </row>
    <row r="120" spans="1:7" ht="12.75" customHeight="1">
      <c r="A120" s="21" t="s">
        <v>118</v>
      </c>
      <c r="B120" s="9"/>
      <c r="C120" s="10">
        <f>SUM(C54:C93,C95:C119)</f>
        <v>-4797</v>
      </c>
      <c r="D120" s="10">
        <f>SUM(D54:D93,D95:D119)</f>
        <v>-6200</v>
      </c>
      <c r="E120" s="10">
        <f>SUM(E54:E93,E95:E119)</f>
        <v>-1605.06</v>
      </c>
      <c r="F120" s="10">
        <f>SUM(F54:F93,F95:F119)</f>
        <v>-6000</v>
      </c>
    </row>
    <row r="121" spans="1:7" ht="12.75" customHeight="1">
      <c r="A121" s="15"/>
      <c r="C121" s="10"/>
      <c r="D121" s="10"/>
      <c r="E121" s="10"/>
      <c r="F121" s="10"/>
      <c r="G121" s="9"/>
    </row>
    <row r="122" spans="1:7" ht="12.75" customHeight="1">
      <c r="A122" s="8" t="s">
        <v>119</v>
      </c>
      <c r="B122" s="9"/>
      <c r="C122" s="10"/>
      <c r="D122" s="10"/>
      <c r="E122" s="10"/>
      <c r="F122" s="10"/>
      <c r="G122" s="9"/>
    </row>
    <row r="123" spans="1:7" ht="12.75" customHeight="1">
      <c r="A123" s="12">
        <v>7510</v>
      </c>
      <c r="B123" s="9" t="s">
        <v>120</v>
      </c>
      <c r="C123" s="10"/>
      <c r="D123" s="10"/>
      <c r="E123" s="10"/>
      <c r="F123" s="10"/>
      <c r="G123" s="9"/>
    </row>
    <row r="124" spans="1:7" ht="12.75" customHeight="1">
      <c r="A124" s="12">
        <v>7511</v>
      </c>
      <c r="B124" s="9" t="s">
        <v>121</v>
      </c>
      <c r="C124" s="10"/>
      <c r="D124" s="10"/>
      <c r="E124" s="10"/>
      <c r="F124" s="10"/>
      <c r="G124" s="9"/>
    </row>
    <row r="125" spans="1:7" ht="12.75" customHeight="1">
      <c r="A125" s="12" t="s">
        <v>122</v>
      </c>
      <c r="B125" s="9"/>
      <c r="C125" s="10">
        <f>SUM(C123:C124)</f>
        <v>0</v>
      </c>
      <c r="D125" s="10">
        <f>SUM(D123:D124)</f>
        <v>0</v>
      </c>
      <c r="E125" s="10">
        <f>SUM(E123:E124)</f>
        <v>0</v>
      </c>
      <c r="F125" s="10">
        <f>SUM(F123:F124)</f>
        <v>0</v>
      </c>
    </row>
    <row r="126" spans="1:7" ht="12.75" customHeight="1">
      <c r="A126" s="15"/>
      <c r="C126" s="10"/>
      <c r="D126" s="10"/>
      <c r="E126" s="10"/>
      <c r="F126" s="10"/>
      <c r="G126" s="9"/>
    </row>
    <row r="127" spans="1:7" ht="12.75" customHeight="1">
      <c r="A127" s="84" t="s">
        <v>123</v>
      </c>
      <c r="B127" s="84"/>
      <c r="C127" s="10"/>
      <c r="D127" s="10"/>
      <c r="E127" s="10"/>
      <c r="F127" s="10"/>
      <c r="G127" s="9"/>
    </row>
    <row r="128" spans="1:7" ht="12.75" customHeight="1">
      <c r="A128" s="31">
        <v>7820</v>
      </c>
      <c r="B128" s="32" t="s">
        <v>124</v>
      </c>
      <c r="C128" s="10"/>
      <c r="D128" s="10"/>
      <c r="E128" s="10"/>
      <c r="F128" s="10"/>
      <c r="G128" s="9"/>
    </row>
    <row r="129" spans="1:7" ht="12.75" customHeight="1">
      <c r="A129" s="12">
        <v>7822</v>
      </c>
      <c r="B129" s="9" t="s">
        <v>125</v>
      </c>
      <c r="C129" s="10"/>
      <c r="D129" s="10"/>
      <c r="E129" s="10"/>
      <c r="F129" s="10"/>
      <c r="G129" s="9"/>
    </row>
    <row r="130" spans="1:7" ht="12.75" customHeight="1">
      <c r="A130" s="8" t="s">
        <v>126</v>
      </c>
      <c r="B130" s="9"/>
      <c r="C130" s="52">
        <f>SUM(C128:C129)</f>
        <v>0</v>
      </c>
      <c r="D130" s="52">
        <f>SUM(D128:D129)</f>
        <v>0</v>
      </c>
      <c r="E130" s="52">
        <f>SUM(E128:E129)</f>
        <v>0</v>
      </c>
      <c r="F130" s="52">
        <f>SUM(F128:F129)</f>
        <v>0</v>
      </c>
      <c r="G130" s="9"/>
    </row>
    <row r="131" spans="1:7" ht="12.75" customHeight="1">
      <c r="A131" s="8" t="s">
        <v>127</v>
      </c>
      <c r="B131" s="21"/>
      <c r="C131" s="10">
        <f>SUM(C49,C120,C125,C130)</f>
        <v>-4797</v>
      </c>
      <c r="D131" s="10">
        <f>SUM(D49,D120,D125,D130)</f>
        <v>-6200</v>
      </c>
      <c r="E131" s="10">
        <f>SUM(E49,E120,E125,E130)</f>
        <v>-1605.06</v>
      </c>
      <c r="F131" s="10">
        <f>SUM(F49,F120,F125,F130)</f>
        <v>-6000</v>
      </c>
      <c r="G131" s="9"/>
    </row>
    <row r="132" spans="1:7" ht="12.75" customHeight="1">
      <c r="A132" s="8" t="s">
        <v>129</v>
      </c>
      <c r="B132" s="21"/>
      <c r="C132" s="10">
        <f>SUM(C40,C131)</f>
        <v>5503</v>
      </c>
      <c r="D132" s="10">
        <f>SUM(D40,D131)</f>
        <v>-200</v>
      </c>
      <c r="E132" s="10">
        <f>SUM(E40,E131)</f>
        <v>-905.06</v>
      </c>
      <c r="F132" s="10">
        <f>SUM(F40,F131)</f>
        <v>0</v>
      </c>
      <c r="G132" s="9"/>
    </row>
    <row r="133" spans="1:7" ht="12.75" customHeight="1">
      <c r="A133" s="8" t="s">
        <v>133</v>
      </c>
      <c r="B133" s="9"/>
      <c r="C133" s="10"/>
      <c r="D133" s="10"/>
      <c r="E133" s="10"/>
      <c r="F133" s="10"/>
      <c r="G133" s="9"/>
    </row>
    <row r="134" spans="1:7" ht="12.75" customHeight="1">
      <c r="A134" s="12">
        <v>8300</v>
      </c>
      <c r="B134" s="9" t="s">
        <v>134</v>
      </c>
      <c r="C134" s="10"/>
      <c r="D134" s="10"/>
      <c r="E134" s="10"/>
      <c r="F134" s="10"/>
      <c r="G134" s="9"/>
    </row>
    <row r="135" spans="1:7" ht="12.75" customHeight="1">
      <c r="A135" s="12">
        <v>8310</v>
      </c>
      <c r="B135" s="9" t="s">
        <v>135</v>
      </c>
      <c r="C135" s="10"/>
      <c r="D135" s="10"/>
      <c r="E135" s="10"/>
      <c r="F135" s="10"/>
      <c r="G135" s="9"/>
    </row>
    <row r="136" spans="1:7" ht="12.75" customHeight="1">
      <c r="A136" s="12">
        <v>8390</v>
      </c>
      <c r="B136" s="9" t="s">
        <v>136</v>
      </c>
      <c r="C136" s="10"/>
      <c r="D136" s="10"/>
      <c r="E136" s="10"/>
      <c r="F136" s="10"/>
      <c r="G136" s="9"/>
    </row>
    <row r="137" spans="1:7" ht="12.75" customHeight="1">
      <c r="A137" s="12">
        <v>8400</v>
      </c>
      <c r="B137" s="9" t="s">
        <v>137</v>
      </c>
      <c r="C137" s="10"/>
      <c r="D137" s="10"/>
      <c r="E137" s="10"/>
      <c r="F137" s="10"/>
      <c r="G137" s="42"/>
    </row>
    <row r="138" spans="1:7" ht="12.75" customHeight="1">
      <c r="A138" s="12">
        <v>8410</v>
      </c>
      <c r="B138" s="34" t="s">
        <v>138</v>
      </c>
      <c r="C138" s="10"/>
      <c r="D138" s="10"/>
      <c r="E138" s="10"/>
      <c r="F138" s="10"/>
      <c r="G138" s="42"/>
    </row>
    <row r="139" spans="1:7" ht="12.75" customHeight="1">
      <c r="A139" s="12">
        <v>8422</v>
      </c>
      <c r="B139" s="34" t="s">
        <v>139</v>
      </c>
      <c r="C139" s="10"/>
      <c r="D139" s="10"/>
      <c r="E139" s="10"/>
      <c r="F139" s="10"/>
      <c r="G139" s="42"/>
    </row>
    <row r="140" spans="1:7" ht="12.75" customHeight="1">
      <c r="A140" s="12">
        <v>8423</v>
      </c>
      <c r="B140" s="34" t="s">
        <v>140</v>
      </c>
      <c r="C140" s="10"/>
      <c r="D140" s="10"/>
      <c r="E140" s="10"/>
      <c r="F140" s="10"/>
      <c r="G140" s="9"/>
    </row>
    <row r="141" spans="1:7" ht="12.75" customHeight="1">
      <c r="A141" s="12">
        <v>8710</v>
      </c>
      <c r="B141" s="34" t="s">
        <v>141</v>
      </c>
      <c r="C141" s="10"/>
      <c r="D141" s="10"/>
      <c r="E141" s="10"/>
      <c r="F141" s="10"/>
      <c r="G141" s="9"/>
    </row>
    <row r="142" spans="1:7" ht="12.75" customHeight="1">
      <c r="A142" s="12" t="s">
        <v>142</v>
      </c>
      <c r="B142" s="21"/>
      <c r="C142" s="10">
        <f>SUM(C134:C141)</f>
        <v>0</v>
      </c>
      <c r="D142" s="10">
        <f>SUM(D134:D141)</f>
        <v>0</v>
      </c>
      <c r="E142" s="10">
        <f>SUM(E134:E141)</f>
        <v>0</v>
      </c>
      <c r="F142" s="10">
        <f>SUM(F134:F141)</f>
        <v>0</v>
      </c>
      <c r="G142" s="9"/>
    </row>
    <row r="143" spans="1:7" ht="12.75" customHeight="1">
      <c r="A143" s="8" t="s">
        <v>143</v>
      </c>
      <c r="B143" s="21"/>
      <c r="C143" s="10">
        <f>SUM(C132,C142)</f>
        <v>5503</v>
      </c>
      <c r="D143" s="10">
        <f>SUM(D132,D142)</f>
        <v>-200</v>
      </c>
      <c r="E143" s="10">
        <f>SUM(E132,E142)</f>
        <v>-905.06</v>
      </c>
      <c r="F143" s="10">
        <f>SUM(F132,F142)</f>
        <v>0</v>
      </c>
      <c r="G143" s="9"/>
    </row>
    <row r="144" spans="1:7" ht="12.75" customHeight="1">
      <c r="A144" s="8" t="s">
        <v>144</v>
      </c>
      <c r="B144" s="21"/>
      <c r="C144" s="10">
        <f>SUM(C143)</f>
        <v>5503</v>
      </c>
      <c r="D144" s="10">
        <f>SUM(D143)</f>
        <v>-200</v>
      </c>
      <c r="E144" s="10">
        <f>SUM(E143)</f>
        <v>-905.06</v>
      </c>
      <c r="F144" s="10">
        <f>SUM(F143)</f>
        <v>0</v>
      </c>
      <c r="G144" s="9"/>
    </row>
    <row r="145" spans="1:4" ht="12.75" customHeight="1">
      <c r="A145" s="2"/>
      <c r="C145" s="20"/>
      <c r="D145" s="20"/>
    </row>
    <row r="146" spans="1:4" ht="12.75" customHeight="1"/>
    <row r="147" spans="1:4" ht="12.75" customHeight="1">
      <c r="A147" s="15"/>
      <c r="C147" s="20"/>
      <c r="D147" s="20"/>
    </row>
    <row r="148" spans="1:4" ht="12.75" customHeight="1"/>
    <row r="149" spans="1:4" ht="12.75" customHeight="1"/>
    <row r="150" spans="1:4" ht="12.75" customHeight="1"/>
    <row r="151" spans="1:4" ht="12.75" customHeight="1"/>
    <row r="152" spans="1:4" ht="12.75" customHeight="1"/>
    <row r="153" spans="1:4" ht="12.75" customHeight="1"/>
    <row r="154" spans="1:4" ht="12.75" customHeight="1"/>
    <row r="155" spans="1:4" ht="12.75" customHeight="1"/>
    <row r="156" spans="1:4" ht="12.75" customHeight="1"/>
    <row r="157" spans="1:4" ht="12.75" customHeight="1"/>
    <row r="158" spans="1:4" ht="12.75" customHeight="1"/>
    <row r="159" spans="1:4" ht="12.75" customHeight="1"/>
    <row r="160" spans="1:4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sheetProtection selectLockedCells="1" selectUnlockedCells="1"/>
  <mergeCells count="1">
    <mergeCell ref="A127:B127"/>
  </mergeCells>
  <pageMargins left="0.7" right="0.7" top="0.1388888888888889" bottom="0.75" header="0" footer="0.75"/>
  <pageSetup paperSize="77" firstPageNumber="0" orientation="landscape" horizontalDpi="300" verticalDpi="300"/>
  <headerFooter alignWithMargins="0">
    <oddHeader>&amp;C&amp;10 Intern&amp;1#_x005F_x000D_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C35F-2797-4699-9A9A-21694A225C52}">
  <dimension ref="A1:G1012"/>
  <sheetViews>
    <sheetView topLeftCell="B85" zoomScale="95" zoomScaleNormal="95" workbookViewId="0">
      <selection activeCell="G105" sqref="G105"/>
    </sheetView>
  </sheetViews>
  <sheetFormatPr defaultColWidth="13.1875" defaultRowHeight="15" customHeight="1"/>
  <cols>
    <col min="1" max="1" width="7.9375" style="1" customWidth="1"/>
    <col min="2" max="2" width="31.125" style="1" customWidth="1"/>
    <col min="3" max="3" width="12.8125" style="1" customWidth="1"/>
    <col min="4" max="4" width="11.5625" style="1" customWidth="1"/>
    <col min="5" max="6" width="13.1875" style="1"/>
    <col min="7" max="7" width="52.5625" style="1" customWidth="1"/>
    <col min="8" max="16384" width="13.1875" style="1"/>
  </cols>
  <sheetData>
    <row r="1" spans="1:7" ht="12.75" customHeight="1">
      <c r="A1" s="2" t="s">
        <v>193</v>
      </c>
      <c r="B1" s="3"/>
      <c r="C1" s="4"/>
      <c r="D1" s="4"/>
    </row>
    <row r="2" spans="1:7" ht="12.75" customHeight="1">
      <c r="A2" s="5" t="s">
        <v>1</v>
      </c>
      <c r="B2" s="6"/>
      <c r="C2" s="7" t="s">
        <v>2</v>
      </c>
      <c r="D2" s="7" t="s">
        <v>3</v>
      </c>
      <c r="E2" s="7" t="s">
        <v>4</v>
      </c>
      <c r="F2" s="7" t="s">
        <v>5</v>
      </c>
      <c r="G2" s="6" t="s">
        <v>147</v>
      </c>
    </row>
    <row r="3" spans="1:7" ht="12.75" customHeight="1">
      <c r="A3" s="8" t="s">
        <v>6</v>
      </c>
      <c r="B3" s="9"/>
      <c r="C3" s="11"/>
      <c r="D3" s="10"/>
      <c r="E3" s="10"/>
      <c r="F3" s="10"/>
      <c r="G3" s="9"/>
    </row>
    <row r="4" spans="1:7" ht="12.75" customHeight="1">
      <c r="A4" s="8" t="s">
        <v>7</v>
      </c>
      <c r="B4" s="9"/>
      <c r="C4" s="10"/>
      <c r="D4" s="10"/>
      <c r="E4" s="10"/>
      <c r="F4" s="10"/>
      <c r="G4" s="9"/>
    </row>
    <row r="5" spans="1:7" ht="12.75" customHeight="1">
      <c r="A5" s="12">
        <v>3010</v>
      </c>
      <c r="B5" s="9" t="s">
        <v>8</v>
      </c>
      <c r="C5" s="10"/>
      <c r="D5" s="10"/>
      <c r="E5" s="10"/>
      <c r="F5" s="10"/>
      <c r="G5" s="9"/>
    </row>
    <row r="6" spans="1:7" ht="12.75" customHeight="1">
      <c r="A6" s="12">
        <v>3011</v>
      </c>
      <c r="B6" s="9" t="s">
        <v>9</v>
      </c>
      <c r="C6" s="10"/>
      <c r="D6" s="10"/>
      <c r="E6" s="10"/>
      <c r="F6" s="10"/>
      <c r="G6" s="9"/>
    </row>
    <row r="7" spans="1:7" ht="12.75" customHeight="1">
      <c r="A7" s="12">
        <v>3012</v>
      </c>
      <c r="B7" s="9" t="s">
        <v>10</v>
      </c>
      <c r="C7" s="10"/>
      <c r="D7" s="10"/>
      <c r="E7" s="10"/>
      <c r="F7" s="10"/>
      <c r="G7" s="9"/>
    </row>
    <row r="8" spans="1:7" ht="12.75" customHeight="1">
      <c r="A8" s="12">
        <v>3013</v>
      </c>
      <c r="B8" s="9" t="s">
        <v>11</v>
      </c>
      <c r="C8" s="10">
        <v>18900</v>
      </c>
      <c r="D8" s="75">
        <v>6480</v>
      </c>
      <c r="E8" s="75">
        <v>1680</v>
      </c>
      <c r="F8" s="75">
        <f>6480+8000+5040+6120</f>
        <v>25640</v>
      </c>
      <c r="G8" s="9"/>
    </row>
    <row r="9" spans="1:7" ht="12.75" customHeight="1">
      <c r="A9" s="12">
        <v>3014</v>
      </c>
      <c r="B9" s="9" t="s">
        <v>12</v>
      </c>
      <c r="C9" s="10"/>
      <c r="D9" s="76"/>
      <c r="E9" s="76"/>
      <c r="F9" s="76"/>
      <c r="G9" s="9"/>
    </row>
    <row r="10" spans="1:7" ht="12.75" customHeight="1">
      <c r="A10" s="12">
        <v>3015</v>
      </c>
      <c r="B10" s="9" t="s">
        <v>13</v>
      </c>
      <c r="C10" s="10">
        <v>5250</v>
      </c>
      <c r="D10" s="75"/>
      <c r="E10" s="75"/>
      <c r="F10" s="75"/>
      <c r="G10" s="9"/>
    </row>
    <row r="11" spans="1:7" ht="12.75" customHeight="1">
      <c r="A11" s="12">
        <v>3016</v>
      </c>
      <c r="B11" s="9" t="s">
        <v>14</v>
      </c>
      <c r="C11" s="10"/>
      <c r="D11" s="75"/>
      <c r="E11" s="75"/>
      <c r="F11" s="75"/>
      <c r="G11" s="9"/>
    </row>
    <row r="12" spans="1:7" ht="12.75" customHeight="1">
      <c r="A12" s="12">
        <v>3017</v>
      </c>
      <c r="B12" s="9" t="s">
        <v>148</v>
      </c>
      <c r="C12" s="10">
        <v>1000</v>
      </c>
      <c r="D12" s="75">
        <v>600</v>
      </c>
      <c r="E12" s="75">
        <v>2750</v>
      </c>
      <c r="F12" s="75">
        <v>600</v>
      </c>
      <c r="G12" s="9"/>
    </row>
    <row r="13" spans="1:7" ht="12.75" customHeight="1">
      <c r="A13" s="12">
        <v>3018</v>
      </c>
      <c r="B13" s="9" t="s">
        <v>16</v>
      </c>
      <c r="C13" s="10"/>
      <c r="D13" s="76"/>
      <c r="E13" s="76"/>
      <c r="F13" s="76"/>
      <c r="G13" s="9"/>
    </row>
    <row r="14" spans="1:7" ht="12.75" customHeight="1">
      <c r="A14" s="12">
        <v>3020</v>
      </c>
      <c r="B14" s="9" t="s">
        <v>17</v>
      </c>
      <c r="C14" s="10"/>
      <c r="D14" s="76"/>
      <c r="E14" s="76"/>
      <c r="F14" s="76"/>
      <c r="G14" s="9"/>
    </row>
    <row r="15" spans="1:7" ht="12.75" customHeight="1">
      <c r="A15" s="12">
        <v>3021</v>
      </c>
      <c r="B15" s="9" t="s">
        <v>18</v>
      </c>
      <c r="C15" s="10"/>
      <c r="D15" s="76"/>
      <c r="E15" s="76"/>
      <c r="F15" s="76"/>
      <c r="G15" s="9"/>
    </row>
    <row r="16" spans="1:7" ht="12.75" customHeight="1">
      <c r="A16" s="12">
        <v>3022</v>
      </c>
      <c r="B16" s="9" t="s">
        <v>19</v>
      </c>
      <c r="C16" s="10"/>
      <c r="D16" s="76"/>
      <c r="E16" s="76"/>
      <c r="F16" s="76"/>
      <c r="G16" s="9"/>
    </row>
    <row r="17" spans="1:7" ht="12.75" customHeight="1">
      <c r="A17" s="12">
        <v>3023</v>
      </c>
      <c r="B17" s="9" t="s">
        <v>20</v>
      </c>
      <c r="C17" s="10"/>
      <c r="D17" s="76"/>
      <c r="E17" s="76"/>
      <c r="F17" s="76"/>
      <c r="G17" s="9"/>
    </row>
    <row r="18" spans="1:7" ht="12.75" customHeight="1">
      <c r="A18" s="12">
        <v>3024</v>
      </c>
      <c r="B18" s="9" t="s">
        <v>21</v>
      </c>
      <c r="C18" s="10"/>
      <c r="D18" s="76"/>
      <c r="E18" s="76"/>
      <c r="F18" s="76"/>
      <c r="G18" s="9"/>
    </row>
    <row r="19" spans="1:7" ht="12.75" customHeight="1">
      <c r="A19" s="12">
        <v>3025</v>
      </c>
      <c r="B19" s="9" t="s">
        <v>22</v>
      </c>
      <c r="C19" s="10">
        <v>1150</v>
      </c>
      <c r="D19" s="75"/>
      <c r="E19" s="75">
        <v>720</v>
      </c>
      <c r="F19" s="75">
        <v>750</v>
      </c>
      <c r="G19" s="9"/>
    </row>
    <row r="20" spans="1:7" ht="12.75" customHeight="1">
      <c r="A20" s="12">
        <v>3026</v>
      </c>
      <c r="B20" s="9" t="s">
        <v>150</v>
      </c>
      <c r="C20" s="10"/>
      <c r="D20" s="76"/>
      <c r="E20" s="76"/>
      <c r="F20" s="76"/>
      <c r="G20" s="9"/>
    </row>
    <row r="21" spans="1:7" ht="12.75" customHeight="1">
      <c r="A21" s="12">
        <v>3028</v>
      </c>
      <c r="B21" s="9" t="s">
        <v>24</v>
      </c>
      <c r="C21" s="10"/>
      <c r="D21" s="76"/>
      <c r="E21" s="76"/>
      <c r="F21" s="76"/>
      <c r="G21" s="9"/>
    </row>
    <row r="22" spans="1:7" ht="12.75" customHeight="1">
      <c r="A22" s="12">
        <v>3029</v>
      </c>
      <c r="B22" s="9" t="s">
        <v>161</v>
      </c>
      <c r="C22" s="10"/>
      <c r="D22" s="76"/>
      <c r="E22" s="76"/>
      <c r="F22" s="76"/>
      <c r="G22" s="9"/>
    </row>
    <row r="23" spans="1:7" ht="12.75" customHeight="1">
      <c r="A23" s="12">
        <v>3030</v>
      </c>
      <c r="B23" s="9" t="s">
        <v>26</v>
      </c>
      <c r="C23" s="10"/>
      <c r="D23" s="76"/>
      <c r="E23" s="76"/>
      <c r="F23" s="76"/>
      <c r="G23" s="9"/>
    </row>
    <row r="24" spans="1:7" ht="12.75" customHeight="1">
      <c r="A24" s="12">
        <v>3040</v>
      </c>
      <c r="B24" s="9" t="s">
        <v>27</v>
      </c>
      <c r="C24" s="10"/>
      <c r="D24" s="76"/>
      <c r="E24" s="76"/>
      <c r="F24" s="76"/>
      <c r="G24" s="9"/>
    </row>
    <row r="25" spans="1:7" ht="12.75" customHeight="1">
      <c r="A25" s="12">
        <v>3050</v>
      </c>
      <c r="B25" s="9" t="s">
        <v>28</v>
      </c>
      <c r="C25" s="10"/>
      <c r="D25" s="76"/>
      <c r="E25" s="76"/>
      <c r="F25" s="76"/>
      <c r="G25" s="9"/>
    </row>
    <row r="26" spans="1:7" ht="12.75" customHeight="1">
      <c r="A26" s="12">
        <v>3051</v>
      </c>
      <c r="B26" s="9" t="s">
        <v>29</v>
      </c>
      <c r="C26" s="10">
        <v>1440</v>
      </c>
      <c r="D26" s="75"/>
      <c r="E26" s="75"/>
      <c r="F26" s="75"/>
      <c r="G26" s="9" t="s">
        <v>194</v>
      </c>
    </row>
    <row r="27" spans="1:7" ht="12.75" customHeight="1">
      <c r="A27" s="12">
        <v>3055</v>
      </c>
      <c r="B27" s="9" t="s">
        <v>30</v>
      </c>
      <c r="C27" s="10"/>
      <c r="D27" s="10"/>
      <c r="E27" s="10"/>
      <c r="F27" s="10"/>
      <c r="G27" s="9"/>
    </row>
    <row r="28" spans="1:7" ht="12.75" customHeight="1">
      <c r="A28" s="12">
        <v>3740</v>
      </c>
      <c r="B28" s="9" t="s">
        <v>31</v>
      </c>
      <c r="C28" s="10"/>
      <c r="D28" s="10"/>
      <c r="E28" s="10"/>
      <c r="F28" s="10"/>
      <c r="G28" s="9"/>
    </row>
    <row r="29" spans="1:7" ht="12.75" customHeight="1">
      <c r="A29" s="8" t="s">
        <v>32</v>
      </c>
      <c r="B29" s="8"/>
      <c r="C29" s="10">
        <f>SUM(C5:C28)</f>
        <v>27740</v>
      </c>
      <c r="D29" s="10">
        <f>SUM(D5:D28)</f>
        <v>7080</v>
      </c>
      <c r="E29" s="10">
        <f>SUM(E5:E28)</f>
        <v>5150</v>
      </c>
      <c r="F29" s="10">
        <f>SUM(F5:F28)</f>
        <v>26990</v>
      </c>
      <c r="G29" s="9"/>
    </row>
    <row r="30" spans="1:7" ht="12.75" customHeight="1">
      <c r="A30" s="15"/>
      <c r="B30" s="2"/>
      <c r="C30" s="20"/>
      <c r="D30" s="20"/>
      <c r="E30" s="20"/>
      <c r="F30" s="20"/>
      <c r="G30" s="13"/>
    </row>
    <row r="31" spans="1:7" ht="12.75" customHeight="1">
      <c r="A31" s="16" t="s">
        <v>33</v>
      </c>
      <c r="B31" s="17"/>
      <c r="C31" s="39"/>
      <c r="D31" s="39"/>
      <c r="E31" s="39"/>
      <c r="F31" s="39"/>
      <c r="G31" s="42"/>
    </row>
    <row r="32" spans="1:7" ht="12.75" customHeight="1">
      <c r="A32" s="16">
        <v>3985</v>
      </c>
      <c r="B32" s="19" t="s">
        <v>34</v>
      </c>
      <c r="C32" s="10"/>
      <c r="D32" s="10"/>
      <c r="E32" s="10"/>
      <c r="F32" s="10"/>
      <c r="G32" s="42"/>
    </row>
    <row r="33" spans="1:7" ht="12.75" customHeight="1">
      <c r="A33" s="16">
        <v>3986</v>
      </c>
      <c r="B33" s="19" t="s">
        <v>35</v>
      </c>
      <c r="C33" s="10"/>
      <c r="D33" s="10"/>
      <c r="E33" s="10"/>
      <c r="F33" s="10"/>
      <c r="G33" s="42"/>
    </row>
    <row r="34" spans="1:7" ht="12.75" customHeight="1">
      <c r="A34" s="16">
        <v>3987</v>
      </c>
      <c r="B34" s="19" t="s">
        <v>36</v>
      </c>
      <c r="C34" s="10"/>
      <c r="D34" s="10"/>
      <c r="E34" s="10"/>
      <c r="F34" s="10"/>
      <c r="G34" s="42"/>
    </row>
    <row r="35" spans="1:7" ht="12.75" customHeight="1">
      <c r="A35" s="16">
        <v>3988</v>
      </c>
      <c r="B35" s="19" t="s">
        <v>37</v>
      </c>
      <c r="C35" s="10"/>
      <c r="D35" s="10"/>
      <c r="E35" s="10"/>
      <c r="F35" s="10"/>
      <c r="G35" s="42"/>
    </row>
    <row r="36" spans="1:7" ht="12.75" customHeight="1">
      <c r="A36" s="12">
        <v>3989</v>
      </c>
      <c r="B36" s="12" t="s">
        <v>38</v>
      </c>
      <c r="C36" s="10"/>
      <c r="D36" s="10"/>
      <c r="E36" s="10"/>
      <c r="F36" s="10"/>
      <c r="G36" s="9"/>
    </row>
    <row r="37" spans="1:7" ht="12.75" customHeight="1">
      <c r="A37" s="12">
        <v>3990</v>
      </c>
      <c r="B37" s="12" t="s">
        <v>39</v>
      </c>
      <c r="C37" s="10"/>
      <c r="D37" s="10"/>
      <c r="E37" s="10"/>
      <c r="F37" s="10"/>
      <c r="G37" s="9"/>
    </row>
    <row r="38" spans="1:7" ht="12.75" customHeight="1">
      <c r="A38" s="8" t="s">
        <v>40</v>
      </c>
      <c r="B38" s="8"/>
      <c r="C38" s="10">
        <f>SUM(C32:C37)</f>
        <v>0</v>
      </c>
      <c r="D38" s="10">
        <f>SUM(D32:D37)</f>
        <v>0</v>
      </c>
      <c r="E38" s="10">
        <f>SUM(E32:E37)</f>
        <v>0</v>
      </c>
      <c r="F38" s="10">
        <f>SUM(F32:F37)</f>
        <v>0</v>
      </c>
      <c r="G38" s="9"/>
    </row>
    <row r="39" spans="1:7" ht="12.75" customHeight="1">
      <c r="A39" s="15"/>
      <c r="B39" s="2"/>
      <c r="C39" s="10"/>
      <c r="D39" s="10"/>
      <c r="E39" s="10"/>
      <c r="F39" s="10"/>
      <c r="G39" s="13"/>
    </row>
    <row r="40" spans="1:7" ht="12.75" customHeight="1">
      <c r="A40" s="2" t="s">
        <v>41</v>
      </c>
      <c r="B40" s="3"/>
      <c r="C40" s="10">
        <f>SUM(C29,C38)</f>
        <v>27740</v>
      </c>
      <c r="D40" s="10">
        <f>SUM(D29,D38)</f>
        <v>7080</v>
      </c>
      <c r="E40" s="10">
        <f>SUM(E29,E38)</f>
        <v>5150</v>
      </c>
      <c r="F40" s="10">
        <f>SUM(F29,F38)</f>
        <v>26990</v>
      </c>
      <c r="G40" s="3"/>
    </row>
    <row r="41" spans="1:7" ht="12.75" customHeight="1">
      <c r="A41" s="2"/>
      <c r="B41" s="3"/>
      <c r="C41" s="20"/>
      <c r="D41" s="20"/>
      <c r="E41" s="20"/>
      <c r="F41" s="20"/>
      <c r="G41" s="3"/>
    </row>
    <row r="42" spans="1:7" ht="12.75" customHeight="1">
      <c r="A42" s="8" t="s">
        <v>42</v>
      </c>
      <c r="B42" s="21"/>
      <c r="C42" s="10"/>
      <c r="D42" s="10"/>
      <c r="E42" s="10"/>
      <c r="F42" s="10"/>
      <c r="G42" s="9"/>
    </row>
    <row r="43" spans="1:7" ht="12.75" customHeight="1">
      <c r="A43" s="8" t="s">
        <v>43</v>
      </c>
      <c r="B43" s="21"/>
      <c r="C43" s="10"/>
      <c r="D43" s="10"/>
      <c r="E43" s="10"/>
      <c r="F43" s="10"/>
      <c r="G43" s="9"/>
    </row>
    <row r="44" spans="1:7" ht="12.75" customHeight="1">
      <c r="A44" s="12">
        <v>4010</v>
      </c>
      <c r="B44" s="9" t="s">
        <v>44</v>
      </c>
      <c r="C44" s="10"/>
      <c r="D44" s="10"/>
      <c r="E44" s="10"/>
      <c r="F44" s="10"/>
      <c r="G44" s="9"/>
    </row>
    <row r="45" spans="1:7" ht="12.75" customHeight="1">
      <c r="A45" s="12">
        <v>4011</v>
      </c>
      <c r="B45" s="9" t="s">
        <v>45</v>
      </c>
      <c r="C45" s="10"/>
      <c r="D45" s="10"/>
      <c r="E45" s="10"/>
      <c r="F45" s="10"/>
      <c r="G45" s="9"/>
    </row>
    <row r="46" spans="1:7" ht="12.75" customHeight="1">
      <c r="A46" s="12">
        <v>4012</v>
      </c>
      <c r="B46" s="9" t="s">
        <v>46</v>
      </c>
      <c r="C46" s="10"/>
      <c r="D46" s="10"/>
      <c r="E46" s="10"/>
      <c r="F46" s="10"/>
      <c r="G46" s="9"/>
    </row>
    <row r="47" spans="1:7" ht="12.75" customHeight="1">
      <c r="A47" s="12">
        <v>4019</v>
      </c>
      <c r="B47" s="9" t="s">
        <v>47</v>
      </c>
      <c r="C47" s="10"/>
      <c r="D47" s="10"/>
      <c r="E47" s="10"/>
      <c r="F47" s="10"/>
      <c r="G47" s="9"/>
    </row>
    <row r="48" spans="1:7" ht="12.75" customHeight="1">
      <c r="A48" s="12">
        <v>4055</v>
      </c>
      <c r="B48" s="9" t="s">
        <v>48</v>
      </c>
      <c r="C48" s="10"/>
      <c r="D48" s="10"/>
      <c r="E48" s="10"/>
      <c r="F48" s="10"/>
      <c r="G48" s="9"/>
    </row>
    <row r="49" spans="1:7" ht="12.75" customHeight="1">
      <c r="A49" s="8" t="s">
        <v>49</v>
      </c>
      <c r="B49" s="21"/>
      <c r="C49" s="10">
        <f>SUM(C44:C48)</f>
        <v>0</v>
      </c>
      <c r="D49" s="10">
        <f>SUM(D44:D48)</f>
        <v>0</v>
      </c>
      <c r="E49" s="10">
        <f>SUM(E44:E48)</f>
        <v>0</v>
      </c>
      <c r="F49" s="10">
        <f>SUM(F44:F48)</f>
        <v>0</v>
      </c>
      <c r="G49" s="9"/>
    </row>
    <row r="50" spans="1:7" ht="12.75" customHeight="1">
      <c r="A50" s="15"/>
      <c r="B50" s="3"/>
      <c r="C50" s="10"/>
      <c r="D50" s="10"/>
      <c r="E50" s="10"/>
      <c r="F50" s="10"/>
      <c r="G50" s="13"/>
    </row>
    <row r="51" spans="1:7" ht="12.75" customHeight="1">
      <c r="A51" s="3" t="s">
        <v>50</v>
      </c>
      <c r="B51" s="3"/>
      <c r="C51" s="10">
        <f>SUM(C40,C49)</f>
        <v>27740</v>
      </c>
      <c r="D51" s="10">
        <f>SUM(D40,D49)</f>
        <v>7080</v>
      </c>
      <c r="E51" s="10">
        <f>SUM(E40,E49)</f>
        <v>5150</v>
      </c>
      <c r="F51" s="10">
        <f>SUM(F40,F49)</f>
        <v>26990</v>
      </c>
    </row>
    <row r="52" spans="1:7" ht="12.75" customHeight="1">
      <c r="A52" s="5" t="s">
        <v>1</v>
      </c>
      <c r="B52" s="6"/>
      <c r="C52" s="7" t="s">
        <v>2</v>
      </c>
      <c r="D52" s="7" t="s">
        <v>3</v>
      </c>
      <c r="E52" s="7" t="s">
        <v>4</v>
      </c>
      <c r="F52" s="7" t="s">
        <v>5</v>
      </c>
      <c r="G52" s="6" t="s">
        <v>147</v>
      </c>
    </row>
    <row r="53" spans="1:7" ht="12.75" customHeight="1">
      <c r="A53" s="8" t="s">
        <v>51</v>
      </c>
      <c r="B53" s="21"/>
      <c r="C53" s="10"/>
      <c r="D53" s="10"/>
      <c r="E53" s="10"/>
      <c r="F53" s="10"/>
      <c r="G53" s="9"/>
    </row>
    <row r="54" spans="1:7" ht="12.75" customHeight="1">
      <c r="A54" s="12">
        <v>5011</v>
      </c>
      <c r="B54" s="9" t="s">
        <v>52</v>
      </c>
      <c r="C54" s="10"/>
      <c r="D54" s="10"/>
      <c r="E54" s="10"/>
      <c r="F54" s="10"/>
      <c r="G54" s="9"/>
    </row>
    <row r="55" spans="1:7" ht="12.75" customHeight="1">
      <c r="A55" s="12">
        <v>5012</v>
      </c>
      <c r="B55" s="9" t="s">
        <v>54</v>
      </c>
      <c r="C55" s="10"/>
      <c r="D55" s="10"/>
      <c r="E55" s="10">
        <v>-9126</v>
      </c>
      <c r="F55" s="10">
        <f>-(5040+5040)</f>
        <v>-10080</v>
      </c>
      <c r="G55" s="9"/>
    </row>
    <row r="56" spans="1:7" ht="12.75" customHeight="1">
      <c r="A56" s="12">
        <v>5013</v>
      </c>
      <c r="B56" s="9" t="s">
        <v>55</v>
      </c>
      <c r="C56" s="10"/>
      <c r="D56" s="10"/>
      <c r="E56" s="10"/>
      <c r="F56" s="10"/>
      <c r="G56" s="9"/>
    </row>
    <row r="57" spans="1:7" ht="12.75" customHeight="1">
      <c r="A57" s="12">
        <v>5014</v>
      </c>
      <c r="B57" s="9" t="s">
        <v>56</v>
      </c>
      <c r="C57" s="10"/>
      <c r="D57" s="10"/>
      <c r="E57" s="10"/>
      <c r="F57" s="10"/>
      <c r="G57" s="9"/>
    </row>
    <row r="58" spans="1:7" ht="12.75" customHeight="1">
      <c r="A58" s="12">
        <v>5050</v>
      </c>
      <c r="B58" s="9" t="s">
        <v>57</v>
      </c>
      <c r="C58" s="10"/>
      <c r="D58" s="10"/>
      <c r="E58" s="10"/>
      <c r="F58" s="10"/>
      <c r="G58" s="9"/>
    </row>
    <row r="59" spans="1:7" ht="12.75" customHeight="1">
      <c r="A59" s="12">
        <v>5060</v>
      </c>
      <c r="B59" s="9" t="s">
        <v>58</v>
      </c>
      <c r="C59" s="10"/>
      <c r="D59" s="10"/>
      <c r="E59" s="10"/>
      <c r="F59" s="10"/>
      <c r="G59" s="9"/>
    </row>
    <row r="60" spans="1:7" ht="12.75" customHeight="1">
      <c r="A60" s="12">
        <v>5070</v>
      </c>
      <c r="B60" s="9" t="s">
        <v>59</v>
      </c>
      <c r="C60" s="10"/>
      <c r="D60" s="10"/>
      <c r="E60" s="10"/>
      <c r="F60" s="10"/>
      <c r="G60" s="9"/>
    </row>
    <row r="61" spans="1:7" ht="12.75" customHeight="1">
      <c r="A61" s="12">
        <v>5080</v>
      </c>
      <c r="B61" s="9" t="s">
        <v>60</v>
      </c>
      <c r="C61" s="10"/>
      <c r="D61" s="10"/>
      <c r="E61" s="10"/>
      <c r="F61" s="10"/>
      <c r="G61" s="9"/>
    </row>
    <row r="62" spans="1:7" ht="12.75" customHeight="1">
      <c r="A62" s="12">
        <v>5090</v>
      </c>
      <c r="B62" s="9" t="s">
        <v>61</v>
      </c>
      <c r="C62" s="10"/>
      <c r="D62" s="10"/>
      <c r="E62" s="10"/>
      <c r="F62" s="10"/>
      <c r="G62" s="9"/>
    </row>
    <row r="63" spans="1:7" ht="12.75" customHeight="1">
      <c r="A63" s="12">
        <v>5160</v>
      </c>
      <c r="B63" s="9" t="s">
        <v>62</v>
      </c>
      <c r="C63" s="10"/>
      <c r="D63" s="10"/>
      <c r="E63" s="10"/>
      <c r="F63" s="10"/>
      <c r="G63" s="9"/>
    </row>
    <row r="64" spans="1:7" ht="12.75" customHeight="1">
      <c r="A64" s="12">
        <v>5210</v>
      </c>
      <c r="B64" s="9" t="s">
        <v>63</v>
      </c>
      <c r="C64" s="10"/>
      <c r="D64" s="10"/>
      <c r="E64" s="10"/>
      <c r="F64" s="10"/>
      <c r="G64" s="21"/>
    </row>
    <row r="65" spans="1:7" ht="12.75" customHeight="1">
      <c r="A65" s="12">
        <v>5220</v>
      </c>
      <c r="B65" s="9" t="s">
        <v>64</v>
      </c>
      <c r="C65" s="10"/>
      <c r="D65" s="10"/>
      <c r="E65" s="10"/>
      <c r="F65" s="10"/>
      <c r="G65" s="21"/>
    </row>
    <row r="66" spans="1:7" ht="12.75" customHeight="1">
      <c r="A66" s="12">
        <v>5290</v>
      </c>
      <c r="B66" s="9" t="s">
        <v>65</v>
      </c>
      <c r="C66" s="10"/>
      <c r="D66" s="10"/>
      <c r="E66" s="10"/>
      <c r="F66" s="10"/>
      <c r="G66" s="9"/>
    </row>
    <row r="67" spans="1:7" ht="12.75" customHeight="1">
      <c r="A67" s="12">
        <v>5310</v>
      </c>
      <c r="B67" s="9" t="s">
        <v>66</v>
      </c>
      <c r="C67" s="10"/>
      <c r="D67" s="10"/>
      <c r="E67" s="10"/>
      <c r="F67" s="10"/>
      <c r="G67" s="9"/>
    </row>
    <row r="68" spans="1:7" ht="12.75" customHeight="1">
      <c r="A68" s="12">
        <v>5410</v>
      </c>
      <c r="B68" s="9" t="s">
        <v>67</v>
      </c>
      <c r="C68" s="10">
        <v>-906</v>
      </c>
      <c r="D68" s="76">
        <v>-1700</v>
      </c>
      <c r="E68" s="76"/>
      <c r="F68" s="76">
        <v>-2300</v>
      </c>
      <c r="G68" s="9"/>
    </row>
    <row r="69" spans="1:7" ht="12.75" customHeight="1">
      <c r="A69" s="12">
        <v>5422</v>
      </c>
      <c r="B69" s="9" t="s">
        <v>68</v>
      </c>
      <c r="C69" s="10"/>
      <c r="D69" s="76"/>
      <c r="E69" s="76"/>
      <c r="F69" s="76"/>
      <c r="G69" s="9"/>
    </row>
    <row r="70" spans="1:7" ht="12.75" customHeight="1">
      <c r="A70" s="12">
        <v>5460</v>
      </c>
      <c r="B70" s="9" t="s">
        <v>69</v>
      </c>
      <c r="C70" s="10"/>
      <c r="D70" s="76"/>
      <c r="E70" s="76"/>
      <c r="F70" s="76"/>
      <c r="G70" s="9"/>
    </row>
    <row r="71" spans="1:7" ht="12.75" customHeight="1">
      <c r="A71" s="12">
        <v>5461</v>
      </c>
      <c r="B71" s="9" t="s">
        <v>70</v>
      </c>
      <c r="C71" s="10"/>
      <c r="D71" s="76"/>
      <c r="E71" s="76"/>
      <c r="F71" s="76"/>
      <c r="G71" s="9"/>
    </row>
    <row r="72" spans="1:7" ht="12.75" customHeight="1">
      <c r="A72" s="12">
        <v>5469</v>
      </c>
      <c r="B72" s="9" t="s">
        <v>71</v>
      </c>
      <c r="C72" s="10"/>
      <c r="D72" s="76"/>
      <c r="E72" s="76"/>
      <c r="F72" s="76"/>
      <c r="G72" s="9"/>
    </row>
    <row r="73" spans="1:7" ht="12.75" customHeight="1">
      <c r="A73" s="12">
        <v>5471</v>
      </c>
      <c r="B73" s="9" t="s">
        <v>72</v>
      </c>
      <c r="C73" s="10"/>
      <c r="D73" s="76"/>
      <c r="E73" s="76"/>
      <c r="F73" s="76"/>
      <c r="G73" s="9"/>
    </row>
    <row r="74" spans="1:7" ht="12.75" customHeight="1">
      <c r="A74" s="12">
        <v>5472</v>
      </c>
      <c r="B74" s="9" t="s">
        <v>73</v>
      </c>
      <c r="C74" s="10">
        <v>-1050</v>
      </c>
      <c r="D74" s="76"/>
      <c r="E74" s="76"/>
      <c r="F74" s="76"/>
      <c r="G74" s="9"/>
    </row>
    <row r="75" spans="1:7" ht="12.75" customHeight="1">
      <c r="A75" s="12">
        <v>5500</v>
      </c>
      <c r="B75" s="9" t="s">
        <v>74</v>
      </c>
      <c r="C75" s="10"/>
      <c r="D75" s="76"/>
      <c r="E75" s="76"/>
      <c r="F75" s="76"/>
      <c r="G75" s="9"/>
    </row>
    <row r="76" spans="1:7" ht="12.75" customHeight="1">
      <c r="A76" s="12">
        <v>5611</v>
      </c>
      <c r="B76" s="9" t="s">
        <v>75</v>
      </c>
      <c r="C76" s="10"/>
      <c r="D76" s="76"/>
      <c r="E76" s="76"/>
      <c r="F76" s="76"/>
      <c r="G76" s="9"/>
    </row>
    <row r="77" spans="1:7" ht="12.75" customHeight="1">
      <c r="A77" s="12">
        <v>5800</v>
      </c>
      <c r="B77" s="9" t="s">
        <v>76</v>
      </c>
      <c r="C77" s="10"/>
      <c r="D77" s="76"/>
      <c r="E77" s="76"/>
      <c r="F77" s="76"/>
      <c r="G77" s="9"/>
    </row>
    <row r="78" spans="1:7" ht="12.75" customHeight="1">
      <c r="A78" s="12">
        <v>5801</v>
      </c>
      <c r="B78" s="9" t="s">
        <v>77</v>
      </c>
      <c r="C78" s="10"/>
      <c r="D78" s="76"/>
      <c r="E78" s="76"/>
      <c r="F78" s="76"/>
      <c r="G78" s="9"/>
    </row>
    <row r="79" spans="1:7" ht="12.75" customHeight="1">
      <c r="A79" s="12">
        <v>5802</v>
      </c>
      <c r="B79" s="9" t="s">
        <v>78</v>
      </c>
      <c r="C79" s="10"/>
      <c r="D79" s="75"/>
      <c r="E79" s="75"/>
      <c r="F79" s="75"/>
      <c r="G79" s="9"/>
    </row>
    <row r="80" spans="1:7" ht="12.75" customHeight="1">
      <c r="A80" s="12">
        <v>5803</v>
      </c>
      <c r="B80" s="9" t="s">
        <v>79</v>
      </c>
      <c r="C80" s="10"/>
      <c r="D80" s="76"/>
      <c r="E80" s="76"/>
      <c r="F80" s="76"/>
      <c r="G80" s="9"/>
    </row>
    <row r="81" spans="1:7" ht="12.75" customHeight="1">
      <c r="A81" s="12">
        <v>5804</v>
      </c>
      <c r="B81" s="9" t="s">
        <v>80</v>
      </c>
      <c r="C81" s="10">
        <v>-500</v>
      </c>
      <c r="D81" s="76"/>
      <c r="E81" s="76"/>
      <c r="F81" s="76"/>
      <c r="G81" s="9"/>
    </row>
    <row r="82" spans="1:7" ht="12.75" customHeight="1">
      <c r="A82" s="12">
        <v>5805</v>
      </c>
      <c r="B82" s="9" t="s">
        <v>81</v>
      </c>
      <c r="C82" s="10"/>
      <c r="D82" s="76"/>
      <c r="E82" s="76"/>
      <c r="F82" s="76"/>
      <c r="G82" s="9"/>
    </row>
    <row r="83" spans="1:7" ht="12.75" customHeight="1">
      <c r="A83" s="12">
        <v>5806</v>
      </c>
      <c r="B83" s="9" t="s">
        <v>82</v>
      </c>
      <c r="C83" s="10"/>
      <c r="D83" s="76"/>
      <c r="E83" s="76"/>
      <c r="F83" s="76"/>
      <c r="G83" s="9"/>
    </row>
    <row r="84" spans="1:7" ht="12.75" customHeight="1">
      <c r="A84" s="12">
        <v>5807</v>
      </c>
      <c r="B84" s="9" t="s">
        <v>83</v>
      </c>
      <c r="C84" s="10"/>
      <c r="D84" s="76"/>
      <c r="E84" s="76"/>
      <c r="F84" s="76"/>
      <c r="G84" s="9"/>
    </row>
    <row r="85" spans="1:7" ht="12.75" customHeight="1">
      <c r="A85" s="12">
        <v>5810</v>
      </c>
      <c r="B85" s="9" t="s">
        <v>84</v>
      </c>
      <c r="C85" s="10"/>
      <c r="D85" s="75"/>
      <c r="E85" s="75"/>
      <c r="F85" s="75"/>
      <c r="G85" s="9"/>
    </row>
    <row r="86" spans="1:7" ht="12.75" customHeight="1">
      <c r="A86" s="12">
        <v>5831</v>
      </c>
      <c r="B86" s="9" t="s">
        <v>85</v>
      </c>
      <c r="C86" s="10"/>
      <c r="D86" s="76"/>
      <c r="E86" s="76"/>
      <c r="F86" s="76"/>
      <c r="G86" s="9"/>
    </row>
    <row r="87" spans="1:7" ht="12.75" customHeight="1">
      <c r="A87" s="12">
        <v>5910</v>
      </c>
      <c r="B87" s="9" t="s">
        <v>86</v>
      </c>
      <c r="C87" s="10"/>
      <c r="D87" s="76"/>
      <c r="E87" s="76"/>
      <c r="F87" s="76"/>
      <c r="G87" s="9"/>
    </row>
    <row r="88" spans="1:7" ht="12.75" customHeight="1">
      <c r="A88" s="12">
        <v>5931</v>
      </c>
      <c r="B88" s="9" t="s">
        <v>87</v>
      </c>
      <c r="C88" s="10"/>
      <c r="D88" s="77">
        <v>-500</v>
      </c>
      <c r="E88" s="77"/>
      <c r="F88" s="77">
        <v>-500</v>
      </c>
      <c r="G88" s="9"/>
    </row>
    <row r="89" spans="1:7" ht="12.75" customHeight="1">
      <c r="A89" s="12">
        <v>5933</v>
      </c>
      <c r="B89" s="9" t="s">
        <v>88</v>
      </c>
      <c r="C89" s="10"/>
      <c r="D89" s="10"/>
      <c r="E89" s="10"/>
      <c r="F89" s="10"/>
      <c r="G89" s="9"/>
    </row>
    <row r="90" spans="1:7" ht="12.75" customHeight="1">
      <c r="A90" s="12">
        <v>5934</v>
      </c>
      <c r="B90" s="9" t="s">
        <v>89</v>
      </c>
      <c r="C90" s="10">
        <v>-764</v>
      </c>
      <c r="D90" s="10">
        <v>-1200</v>
      </c>
      <c r="E90" s="10"/>
      <c r="F90" s="10">
        <v>-1500</v>
      </c>
      <c r="G90" s="9"/>
    </row>
    <row r="91" spans="1:7" ht="12.75" customHeight="1">
      <c r="A91" s="12">
        <v>5935</v>
      </c>
      <c r="B91" s="9" t="s">
        <v>90</v>
      </c>
      <c r="C91" s="10"/>
      <c r="D91" s="10"/>
      <c r="E91" s="10"/>
      <c r="F91" s="10"/>
      <c r="G91" s="9"/>
    </row>
    <row r="92" spans="1:7" ht="12.75" customHeight="1">
      <c r="A92" s="12">
        <v>5936</v>
      </c>
      <c r="B92" s="9" t="s">
        <v>91</v>
      </c>
      <c r="C92" s="10"/>
      <c r="D92" s="10"/>
      <c r="E92" s="10"/>
      <c r="F92" s="10"/>
      <c r="G92" s="9"/>
    </row>
    <row r="93" spans="1:7" ht="12.75" customHeight="1">
      <c r="A93" s="12">
        <v>5943</v>
      </c>
      <c r="B93" s="9" t="s">
        <v>92</v>
      </c>
      <c r="C93" s="10"/>
      <c r="D93" s="10"/>
      <c r="E93" s="10"/>
      <c r="F93" s="10"/>
      <c r="G93" s="9"/>
    </row>
    <row r="94" spans="1:7" ht="12.75" customHeight="1">
      <c r="A94" s="5" t="s">
        <v>1</v>
      </c>
      <c r="B94" s="6"/>
      <c r="C94" s="7" t="s">
        <v>2</v>
      </c>
      <c r="D94" s="7" t="s">
        <v>3</v>
      </c>
      <c r="E94" s="7" t="s">
        <v>4</v>
      </c>
      <c r="F94" s="7" t="s">
        <v>5</v>
      </c>
      <c r="G94" s="6" t="s">
        <v>147</v>
      </c>
    </row>
    <row r="95" spans="1:7" ht="12.75" customHeight="1">
      <c r="A95" s="12">
        <v>5945</v>
      </c>
      <c r="B95" s="9" t="s">
        <v>93</v>
      </c>
      <c r="C95" s="10">
        <v>-644</v>
      </c>
      <c r="D95" s="76">
        <v>-1200</v>
      </c>
      <c r="E95" s="76"/>
      <c r="F95" s="76"/>
      <c r="G95" s="9"/>
    </row>
    <row r="96" spans="1:7" ht="12.75" customHeight="1">
      <c r="A96" s="12">
        <v>6041</v>
      </c>
      <c r="B96" s="9" t="s">
        <v>94</v>
      </c>
      <c r="C96" s="10"/>
      <c r="D96" s="76"/>
      <c r="E96" s="76"/>
      <c r="F96" s="76"/>
      <c r="G96" s="9"/>
    </row>
    <row r="97" spans="1:7" ht="12.75" customHeight="1">
      <c r="A97" s="12">
        <v>6043</v>
      </c>
      <c r="B97" s="9" t="s">
        <v>95</v>
      </c>
      <c r="C97" s="10"/>
      <c r="D97" s="76"/>
      <c r="E97" s="76"/>
      <c r="F97" s="76"/>
      <c r="G97" s="9"/>
    </row>
    <row r="98" spans="1:7" ht="12.75" customHeight="1">
      <c r="A98" s="12">
        <v>6072</v>
      </c>
      <c r="B98" s="9" t="s">
        <v>96</v>
      </c>
      <c r="C98" s="10"/>
      <c r="D98" s="76"/>
      <c r="E98" s="76"/>
      <c r="F98" s="76"/>
      <c r="G98" s="9"/>
    </row>
    <row r="99" spans="1:7" ht="12.75" customHeight="1">
      <c r="A99" s="12">
        <v>6110</v>
      </c>
      <c r="B99" s="9" t="s">
        <v>97</v>
      </c>
      <c r="C99" s="10"/>
      <c r="D99" s="76"/>
      <c r="E99" s="76"/>
      <c r="F99" s="76"/>
      <c r="G99" s="9"/>
    </row>
    <row r="100" spans="1:7" ht="12.75" customHeight="1">
      <c r="A100" s="12">
        <v>6150</v>
      </c>
      <c r="B100" s="9" t="s">
        <v>98</v>
      </c>
      <c r="C100" s="10"/>
      <c r="D100" s="76"/>
      <c r="E100" s="76"/>
      <c r="F100" s="76"/>
      <c r="G100" s="9"/>
    </row>
    <row r="101" spans="1:7" ht="12.75" customHeight="1">
      <c r="A101" s="12">
        <v>6212</v>
      </c>
      <c r="B101" s="9" t="s">
        <v>99</v>
      </c>
      <c r="C101" s="10"/>
      <c r="D101" s="76"/>
      <c r="E101" s="76"/>
      <c r="F101" s="76"/>
      <c r="G101" s="9"/>
    </row>
    <row r="102" spans="1:7" ht="12.75" customHeight="1">
      <c r="A102" s="12">
        <v>6220</v>
      </c>
      <c r="B102" s="9" t="s">
        <v>100</v>
      </c>
      <c r="C102" s="10"/>
      <c r="D102" s="76"/>
      <c r="E102" s="76"/>
      <c r="F102" s="76"/>
      <c r="G102" s="9"/>
    </row>
    <row r="103" spans="1:7" ht="12.75" customHeight="1">
      <c r="A103" s="12">
        <v>6250</v>
      </c>
      <c r="B103" s="9" t="s">
        <v>101</v>
      </c>
      <c r="C103" s="10"/>
      <c r="D103" s="76"/>
      <c r="E103" s="76"/>
      <c r="F103" s="76"/>
      <c r="G103" s="9"/>
    </row>
    <row r="104" spans="1:7" ht="12.75" customHeight="1">
      <c r="A104" s="12">
        <v>6310</v>
      </c>
      <c r="B104" s="9" t="s">
        <v>102</v>
      </c>
      <c r="C104" s="10"/>
      <c r="D104" s="76"/>
      <c r="E104" s="76"/>
      <c r="F104" s="76"/>
      <c r="G104" s="9"/>
    </row>
    <row r="105" spans="1:7" ht="12.75" customHeight="1">
      <c r="A105" s="12">
        <v>6411</v>
      </c>
      <c r="B105" s="9" t="s">
        <v>103</v>
      </c>
      <c r="C105" s="10">
        <v>-7452</v>
      </c>
      <c r="D105" s="77">
        <v>-1944</v>
      </c>
      <c r="E105" s="77"/>
      <c r="F105" s="77">
        <f>2000+2400</f>
        <v>4400</v>
      </c>
      <c r="G105" s="9"/>
    </row>
    <row r="106" spans="1:7" ht="12.75" customHeight="1">
      <c r="A106" s="12">
        <v>6412</v>
      </c>
      <c r="B106" s="9" t="s">
        <v>104</v>
      </c>
      <c r="C106" s="10"/>
      <c r="D106" s="76"/>
      <c r="E106" s="76"/>
      <c r="F106" s="76"/>
      <c r="G106" s="9"/>
    </row>
    <row r="107" spans="1:7" ht="12.75" customHeight="1">
      <c r="A107" s="12">
        <v>6413</v>
      </c>
      <c r="B107" s="9" t="s">
        <v>105</v>
      </c>
      <c r="C107" s="10"/>
      <c r="D107" s="76"/>
      <c r="E107" s="76"/>
      <c r="F107" s="76"/>
      <c r="G107" s="9"/>
    </row>
    <row r="108" spans="1:7" ht="12.75" customHeight="1">
      <c r="A108" s="12">
        <v>6423</v>
      </c>
      <c r="B108" s="9" t="s">
        <v>106</v>
      </c>
      <c r="C108" s="10"/>
      <c r="D108" s="76"/>
      <c r="E108" s="76"/>
      <c r="F108" s="76"/>
      <c r="G108" s="9"/>
    </row>
    <row r="109" spans="1:7" ht="12.75" customHeight="1">
      <c r="A109" s="12">
        <v>6520</v>
      </c>
      <c r="B109" s="9" t="s">
        <v>107</v>
      </c>
      <c r="C109" s="10"/>
      <c r="D109" s="76"/>
      <c r="E109" s="76"/>
      <c r="F109" s="76"/>
      <c r="G109" s="9"/>
    </row>
    <row r="110" spans="1:7" ht="12.75" customHeight="1">
      <c r="A110" s="12">
        <v>6531</v>
      </c>
      <c r="B110" s="9" t="s">
        <v>108</v>
      </c>
      <c r="C110" s="10">
        <v>-3600</v>
      </c>
      <c r="D110" s="76"/>
      <c r="E110" s="76"/>
      <c r="F110" s="76"/>
      <c r="G110" s="9" t="s">
        <v>195</v>
      </c>
    </row>
    <row r="111" spans="1:7" ht="12.75" customHeight="1">
      <c r="A111" s="12">
        <v>6570</v>
      </c>
      <c r="B111" s="9" t="s">
        <v>109</v>
      </c>
      <c r="C111" s="10"/>
      <c r="D111" s="76"/>
      <c r="E111" s="76"/>
      <c r="F111" s="76"/>
      <c r="G111" s="9"/>
    </row>
    <row r="112" spans="1:7" ht="12.75" customHeight="1">
      <c r="A112" s="12">
        <v>6590</v>
      </c>
      <c r="B112" s="9" t="s">
        <v>110</v>
      </c>
      <c r="C112" s="10"/>
      <c r="D112" s="76"/>
      <c r="E112" s="76"/>
      <c r="F112" s="76"/>
      <c r="G112" s="9"/>
    </row>
    <row r="113" spans="1:7" ht="12.75" customHeight="1">
      <c r="A113" s="12">
        <v>6970</v>
      </c>
      <c r="B113" s="9" t="s">
        <v>111</v>
      </c>
      <c r="C113" s="10"/>
      <c r="D113" s="76"/>
      <c r="E113" s="76"/>
      <c r="F113" s="76"/>
      <c r="G113" s="9"/>
    </row>
    <row r="114" spans="1:7" ht="12.75" customHeight="1">
      <c r="A114" s="12">
        <v>6971</v>
      </c>
      <c r="B114" s="9" t="s">
        <v>112</v>
      </c>
      <c r="C114" s="10"/>
      <c r="D114" s="76"/>
      <c r="E114" s="76"/>
      <c r="F114" s="76"/>
      <c r="G114" s="9"/>
    </row>
    <row r="115" spans="1:7" ht="12.75" customHeight="1">
      <c r="A115" s="12">
        <v>6972</v>
      </c>
      <c r="B115" s="9" t="s">
        <v>113</v>
      </c>
      <c r="C115" s="10"/>
      <c r="D115" s="76"/>
      <c r="E115" s="76"/>
      <c r="F115" s="76"/>
      <c r="G115" s="9"/>
    </row>
    <row r="116" spans="1:7" ht="12.75" customHeight="1">
      <c r="A116" s="12">
        <v>6973</v>
      </c>
      <c r="B116" s="9" t="s">
        <v>114</v>
      </c>
      <c r="C116" s="10"/>
      <c r="D116" s="10"/>
      <c r="E116" s="10"/>
      <c r="F116" s="10"/>
      <c r="G116" s="9"/>
    </row>
    <row r="117" spans="1:7" ht="12.75" customHeight="1">
      <c r="A117" s="12">
        <v>6990</v>
      </c>
      <c r="B117" s="9" t="s">
        <v>115</v>
      </c>
      <c r="C117" s="10"/>
      <c r="D117" s="10"/>
      <c r="E117" s="10"/>
      <c r="F117" s="10"/>
      <c r="G117" s="9"/>
    </row>
    <row r="118" spans="1:7" ht="12.75" customHeight="1">
      <c r="A118" s="12">
        <v>6995</v>
      </c>
      <c r="B118" s="9" t="s">
        <v>116</v>
      </c>
      <c r="C118" s="10">
        <v>-720.35</v>
      </c>
      <c r="D118" s="10">
        <v>-500</v>
      </c>
      <c r="E118" s="10"/>
      <c r="F118" s="10"/>
      <c r="G118" s="9"/>
    </row>
    <row r="119" spans="1:7" ht="12.75" customHeight="1">
      <c r="A119" s="23">
        <v>6996</v>
      </c>
      <c r="B119" s="24" t="s">
        <v>117</v>
      </c>
      <c r="C119" s="10"/>
      <c r="D119" s="10"/>
      <c r="E119" s="10"/>
      <c r="F119" s="10"/>
      <c r="G119" s="9"/>
    </row>
    <row r="120" spans="1:7" ht="12.75" customHeight="1">
      <c r="A120" s="21" t="s">
        <v>118</v>
      </c>
      <c r="B120" s="9"/>
      <c r="C120" s="10">
        <f>SUM(C54:C93,C95:C119)</f>
        <v>-15636.35</v>
      </c>
      <c r="D120" s="10">
        <f>SUM(D54:D93,D95:D119)</f>
        <v>-7044</v>
      </c>
      <c r="E120" s="10">
        <f>SUM(E54:E93,E95:E119)</f>
        <v>-9126</v>
      </c>
      <c r="F120" s="10">
        <f>SUM(F54:F93,F95:F119)</f>
        <v>-9980</v>
      </c>
      <c r="G120" s="9"/>
    </row>
    <row r="121" spans="1:7" ht="12.75" customHeight="1">
      <c r="A121" s="15"/>
      <c r="C121" s="20"/>
      <c r="D121" s="20"/>
      <c r="E121" s="20"/>
      <c r="F121" s="20"/>
    </row>
    <row r="122" spans="1:7" ht="12.75" customHeight="1">
      <c r="A122" s="8" t="s">
        <v>119</v>
      </c>
      <c r="B122" s="9"/>
      <c r="C122" s="10"/>
      <c r="D122" s="10"/>
      <c r="E122" s="10"/>
      <c r="F122" s="10"/>
      <c r="G122" s="9"/>
    </row>
    <row r="123" spans="1:7" ht="12.75" customHeight="1">
      <c r="A123" s="12">
        <v>7510</v>
      </c>
      <c r="B123" s="9" t="s">
        <v>120</v>
      </c>
      <c r="C123" s="10"/>
      <c r="D123" s="10">
        <v>-630</v>
      </c>
      <c r="E123" s="10"/>
      <c r="F123" s="10">
        <f>-0.32*F105</f>
        <v>-1408</v>
      </c>
      <c r="G123" s="9" t="s">
        <v>170</v>
      </c>
    </row>
    <row r="124" spans="1:7" ht="12.75" customHeight="1">
      <c r="A124" s="12">
        <v>7511</v>
      </c>
      <c r="B124" s="9" t="s">
        <v>121</v>
      </c>
      <c r="C124" s="10"/>
      <c r="D124" s="10"/>
      <c r="E124" s="10"/>
      <c r="F124" s="10"/>
      <c r="G124" s="9"/>
    </row>
    <row r="125" spans="1:7" ht="12.75" customHeight="1">
      <c r="A125" s="12" t="s">
        <v>122</v>
      </c>
      <c r="B125" s="9"/>
      <c r="C125" s="10">
        <f>SUM(C123:C124)</f>
        <v>0</v>
      </c>
      <c r="D125" s="10">
        <f>SUM(D123:D124)</f>
        <v>-630</v>
      </c>
      <c r="E125" s="10">
        <f>SUM(E123:E124)</f>
        <v>0</v>
      </c>
      <c r="F125" s="10">
        <f>SUM(F123:F124)</f>
        <v>-1408</v>
      </c>
      <c r="G125" s="9"/>
    </row>
    <row r="126" spans="1:7" ht="12.75" customHeight="1">
      <c r="A126" s="15"/>
      <c r="C126" s="10"/>
      <c r="D126" s="10"/>
      <c r="E126" s="10"/>
      <c r="F126" s="10"/>
    </row>
    <row r="127" spans="1:7" ht="12.75" customHeight="1">
      <c r="A127" s="84" t="s">
        <v>123</v>
      </c>
      <c r="B127" s="84"/>
      <c r="C127" s="10"/>
      <c r="D127" s="10"/>
      <c r="E127" s="10"/>
      <c r="F127" s="10"/>
      <c r="G127" s="9"/>
    </row>
    <row r="128" spans="1:7" ht="12.75" customHeight="1">
      <c r="A128" s="31">
        <v>7820</v>
      </c>
      <c r="B128" s="32" t="s">
        <v>124</v>
      </c>
      <c r="C128" s="10"/>
      <c r="D128" s="10"/>
      <c r="E128" s="10"/>
      <c r="F128" s="10"/>
      <c r="G128" s="9"/>
    </row>
    <row r="129" spans="1:7" ht="12.75" customHeight="1">
      <c r="A129" s="12">
        <v>7822</v>
      </c>
      <c r="B129" s="9" t="s">
        <v>125</v>
      </c>
      <c r="C129" s="10"/>
      <c r="D129" s="10"/>
      <c r="E129" s="10"/>
      <c r="F129" s="10"/>
      <c r="G129" s="9"/>
    </row>
    <row r="130" spans="1:7" ht="12.75" customHeight="1">
      <c r="A130" s="8" t="s">
        <v>126</v>
      </c>
      <c r="B130" s="9"/>
      <c r="C130" s="52">
        <f>SUM(C128:C129)</f>
        <v>0</v>
      </c>
      <c r="D130" s="52">
        <f>SUM(D128:D129)</f>
        <v>0</v>
      </c>
      <c r="E130" s="52">
        <f>SUM(E128:E129)</f>
        <v>0</v>
      </c>
      <c r="F130" s="52">
        <f>SUM(F128:F129)</f>
        <v>0</v>
      </c>
      <c r="G130" s="9"/>
    </row>
    <row r="131" spans="1:7" ht="12.75" customHeight="1">
      <c r="A131" s="8" t="s">
        <v>127</v>
      </c>
      <c r="B131" s="21"/>
      <c r="C131" s="10">
        <f>SUM(C49,C120,C125,C130)</f>
        <v>-15636.35</v>
      </c>
      <c r="D131" s="10">
        <f>SUM(D49,D120,D125,D130)</f>
        <v>-7674</v>
      </c>
      <c r="E131" s="10">
        <f>SUM(E49,E120,E125,E130)</f>
        <v>-9126</v>
      </c>
      <c r="F131" s="10">
        <f>SUM(F49,F120,F125,F130)</f>
        <v>-11388</v>
      </c>
      <c r="G131" s="9"/>
    </row>
    <row r="132" spans="1:7" ht="12.75" customHeight="1">
      <c r="A132" s="8" t="s">
        <v>129</v>
      </c>
      <c r="B132" s="21"/>
      <c r="C132" s="10">
        <f>SUM(C40,C131)</f>
        <v>12103.65</v>
      </c>
      <c r="D132" s="10">
        <f>SUM(D40,D131)</f>
        <v>-594</v>
      </c>
      <c r="E132" s="10">
        <f>SUM(E40,E131)</f>
        <v>-3976</v>
      </c>
      <c r="F132" s="10">
        <f>SUM(F40,F131)</f>
        <v>15602</v>
      </c>
      <c r="G132" s="9"/>
    </row>
    <row r="133" spans="1:7" ht="12.75" customHeight="1">
      <c r="A133" s="8" t="s">
        <v>133</v>
      </c>
      <c r="B133" s="9"/>
      <c r="C133" s="10"/>
      <c r="D133" s="10"/>
      <c r="E133" s="10"/>
      <c r="F133" s="10"/>
      <c r="G133" s="9"/>
    </row>
    <row r="134" spans="1:7" ht="12.75" customHeight="1">
      <c r="A134" s="12">
        <v>8300</v>
      </c>
      <c r="B134" s="9" t="s">
        <v>134</v>
      </c>
      <c r="C134" s="10"/>
      <c r="D134" s="10"/>
      <c r="E134" s="10"/>
      <c r="F134" s="10"/>
      <c r="G134" s="9"/>
    </row>
    <row r="135" spans="1:7" ht="12.75" customHeight="1">
      <c r="A135" s="12">
        <v>8310</v>
      </c>
      <c r="B135" s="9" t="s">
        <v>135</v>
      </c>
      <c r="C135" s="10"/>
      <c r="D135" s="10"/>
      <c r="E135" s="10"/>
      <c r="F135" s="10"/>
      <c r="G135" s="9"/>
    </row>
    <row r="136" spans="1:7" ht="12.75" customHeight="1">
      <c r="A136" s="12">
        <v>8390</v>
      </c>
      <c r="B136" s="9" t="s">
        <v>136</v>
      </c>
      <c r="C136" s="10"/>
      <c r="D136" s="10"/>
      <c r="E136" s="10"/>
      <c r="F136" s="10"/>
      <c r="G136" s="9"/>
    </row>
    <row r="137" spans="1:7" ht="12.75" customHeight="1">
      <c r="A137" s="12">
        <v>8400</v>
      </c>
      <c r="B137" s="9" t="s">
        <v>137</v>
      </c>
      <c r="C137" s="10"/>
      <c r="D137" s="10"/>
      <c r="E137" s="10"/>
      <c r="F137" s="10"/>
      <c r="G137" s="9"/>
    </row>
    <row r="138" spans="1:7" ht="12.75" customHeight="1">
      <c r="A138" s="12">
        <v>8410</v>
      </c>
      <c r="B138" s="34" t="s">
        <v>138</v>
      </c>
      <c r="C138" s="10"/>
      <c r="D138" s="10"/>
      <c r="E138" s="10"/>
      <c r="F138" s="10"/>
      <c r="G138" s="42"/>
    </row>
    <row r="139" spans="1:7" ht="12.75" customHeight="1">
      <c r="A139" s="12">
        <v>8422</v>
      </c>
      <c r="B139" s="34" t="s">
        <v>139</v>
      </c>
      <c r="C139" s="10"/>
      <c r="D139" s="10"/>
      <c r="E139" s="10"/>
      <c r="F139" s="10"/>
      <c r="G139" s="42"/>
    </row>
    <row r="140" spans="1:7" ht="12.75" customHeight="1">
      <c r="A140" s="12">
        <v>8423</v>
      </c>
      <c r="B140" s="34" t="s">
        <v>140</v>
      </c>
      <c r="C140" s="10"/>
      <c r="D140" s="10"/>
      <c r="E140" s="10"/>
      <c r="F140" s="10"/>
      <c r="G140" s="42"/>
    </row>
    <row r="141" spans="1:7" ht="12.75" customHeight="1">
      <c r="A141" s="12">
        <v>8710</v>
      </c>
      <c r="B141" s="34" t="s">
        <v>141</v>
      </c>
      <c r="C141" s="10"/>
      <c r="D141" s="10"/>
      <c r="E141" s="10"/>
      <c r="F141" s="10"/>
      <c r="G141" s="42"/>
    </row>
    <row r="142" spans="1:7" ht="12.75" customHeight="1">
      <c r="A142" s="12" t="s">
        <v>142</v>
      </c>
      <c r="B142" s="21"/>
      <c r="C142" s="10">
        <f>SUM(C134:C141)</f>
        <v>0</v>
      </c>
      <c r="D142" s="10">
        <f>SUM(D134:D141)</f>
        <v>0</v>
      </c>
      <c r="E142" s="10">
        <f>SUM(E134:E141)</f>
        <v>0</v>
      </c>
      <c r="F142" s="10">
        <f>SUM(F134:F141)</f>
        <v>0</v>
      </c>
      <c r="G142" s="9"/>
    </row>
    <row r="143" spans="1:7" ht="12.75" customHeight="1">
      <c r="A143" s="8" t="s">
        <v>143</v>
      </c>
      <c r="B143" s="21"/>
      <c r="C143" s="10">
        <f>SUM(C132,C142)</f>
        <v>12103.65</v>
      </c>
      <c r="D143" s="10">
        <f>SUM(D132,D142)</f>
        <v>-594</v>
      </c>
      <c r="E143" s="10">
        <f>SUM(E132,E142)</f>
        <v>-3976</v>
      </c>
      <c r="F143" s="10">
        <f>SUM(F132,F142)</f>
        <v>15602</v>
      </c>
      <c r="G143" s="9"/>
    </row>
    <row r="144" spans="1:7" ht="12.75" customHeight="1">
      <c r="A144" s="8" t="s">
        <v>144</v>
      </c>
      <c r="B144" s="21"/>
      <c r="C144" s="10">
        <f>SUM(C143)</f>
        <v>12103.65</v>
      </c>
      <c r="D144" s="10">
        <f>SUM(D143)</f>
        <v>-594</v>
      </c>
      <c r="E144" s="10">
        <f>SUM(E143)</f>
        <v>-3976</v>
      </c>
      <c r="F144" s="10">
        <f>SUM(F143)</f>
        <v>15602</v>
      </c>
      <c r="G144" s="9"/>
    </row>
    <row r="145" spans="1:4" ht="12.75" customHeight="1">
      <c r="A145" s="15"/>
      <c r="C145" s="20"/>
      <c r="D145" s="20"/>
    </row>
    <row r="146" spans="1:4" ht="12.75" customHeight="1">
      <c r="A146" s="2"/>
      <c r="C146" s="20"/>
      <c r="D146" s="20"/>
    </row>
    <row r="147" spans="1:4" ht="12.75" customHeight="1"/>
    <row r="148" spans="1:4" ht="12.75" customHeight="1">
      <c r="A148" s="15"/>
      <c r="C148" s="20"/>
      <c r="D148" s="20"/>
    </row>
    <row r="149" spans="1:4" ht="12.75" customHeight="1"/>
    <row r="150" spans="1:4" ht="12.75" customHeight="1"/>
    <row r="151" spans="1:4" ht="12.75" customHeight="1"/>
    <row r="152" spans="1:4" ht="12.75" customHeight="1"/>
    <row r="153" spans="1:4" ht="12.75" customHeight="1"/>
    <row r="154" spans="1:4" ht="12.75" customHeight="1"/>
    <row r="155" spans="1:4" ht="12.75" customHeight="1"/>
    <row r="156" spans="1:4" ht="12.75" customHeight="1"/>
    <row r="157" spans="1:4" ht="12.75" customHeight="1"/>
    <row r="158" spans="1:4" ht="12.75" customHeight="1"/>
    <row r="159" spans="1:4" ht="12.75" customHeight="1"/>
    <row r="160" spans="1:4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sheetProtection selectLockedCells="1" selectUnlockedCells="1"/>
  <mergeCells count="1">
    <mergeCell ref="A127:B127"/>
  </mergeCells>
  <pageMargins left="0.47222222222222221" right="0.51180555555555551" top="0.1388888888888889" bottom="0.74791666666666667" header="0" footer="0.74791666666666667"/>
  <pageSetup paperSize="77" firstPageNumber="0" orientation="landscape" horizontalDpi="300" verticalDpi="300"/>
  <headerFooter alignWithMargins="0">
    <oddHeader>&amp;C&amp;10 Intern&amp;1#_x005F_x000D_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VBK</vt:lpstr>
      <vt:lpstr>Kst_01-_Gemensam</vt:lpstr>
      <vt:lpstr>Kst_10_-_Tävling</vt:lpstr>
      <vt:lpstr>Kst_20_-_HUS</vt:lpstr>
      <vt:lpstr>Kst_30_-_Styrelse</vt:lpstr>
      <vt:lpstr>Kst_40_-_Kök</vt:lpstr>
      <vt:lpstr>Kst_50_-_Stugan</vt:lpstr>
      <vt:lpstr>Kst_70_-_RUS</vt:lpstr>
      <vt:lpstr>Kst_80_-_Rally</vt:lpstr>
      <vt:lpstr>Kst85_-_Specialsök(NW)</vt:lpstr>
      <vt:lpstr>Kst_90_-_Agility</vt:lpstr>
      <vt:lpstr>Kst_95_-_Drag</vt:lpstr>
      <vt:lpstr>Kst_9500_Allmänna_Arvsfonden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Levin</dc:creator>
  <cp:lastModifiedBy>Anna Levin</cp:lastModifiedBy>
  <dcterms:created xsi:type="dcterms:W3CDTF">2025-02-10T19:14:50Z</dcterms:created>
  <dcterms:modified xsi:type="dcterms:W3CDTF">2025-02-24T16:15:41Z</dcterms:modified>
</cp:coreProperties>
</file>